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9.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1.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hartsheets/sheet10.xml" ContentType="application/vnd.openxmlformats-officedocument.spreadsheetml.chartsheet+xml"/>
  <Override PartName="/xl/drawings/drawing20.xml" ContentType="application/vnd.openxmlformats-officedocument.drawing+xml"/>
  <Override PartName="/xl/chartsheets/sheet11.xml" ContentType="application/vnd.openxmlformats-officedocument.spreadsheetml.chartsheet+xml"/>
  <Override PartName="/xl/drawings/drawing22.xml" ContentType="application/vnd.openxmlformats-officedocument.drawing+xml"/>
  <Override PartName="/xl/chartsheets/sheet12.xml" ContentType="application/vnd.openxmlformats-officedocument.spreadsheetml.chartsheet+xml"/>
  <Override PartName="/xl/drawings/drawing2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55" windowHeight="7935" tabRatio="812" activeTab="0"/>
  </bookViews>
  <sheets>
    <sheet name="INDEX" sheetId="1" r:id="rId1"/>
    <sheet name="Gross World Product" sheetId="2" r:id="rId2"/>
    <sheet name="GWP Total (g)" sheetId="3" r:id="rId3"/>
    <sheet name="GWP Per Person (g)" sheetId="4" r:id="rId4"/>
    <sheet name="Ecological Footprint" sheetId="5" r:id="rId5"/>
    <sheet name="Ecological Footprint (g)" sheetId="6" r:id="rId6"/>
    <sheet name="PB Budget" sheetId="7" r:id="rId7"/>
    <sheet name="Military Spending" sheetId="8" r:id="rId8"/>
    <sheet name="GDP Cn In Br" sheetId="9" r:id="rId9"/>
    <sheet name="GDP Cn In Br (g)" sheetId="10" r:id="rId10"/>
    <sheet name="PerCap GDP Cn In Br" sheetId="11" r:id="rId11"/>
    <sheet name="PerCap GDP Cn In Br (g)" sheetId="12" r:id="rId12"/>
    <sheet name="Pakistan Spending" sheetId="13" r:id="rId13"/>
    <sheet name="Pakistan Spending (g)" sheetId="14" r:id="rId14"/>
    <sheet name="US Spending" sheetId="15" r:id="rId15"/>
    <sheet name="US Spending (g)" sheetId="16" r:id="rId16"/>
    <sheet name="ODA DAC" sheetId="17" r:id="rId17"/>
    <sheet name="ODA DAC (g)" sheetId="18" r:id="rId18"/>
    <sheet name="ODA US" sheetId="19" r:id="rId19"/>
    <sheet name="ODA US (g)" sheetId="20" r:id="rId20"/>
    <sheet name="WFP Aid Recipients" sheetId="21" r:id="rId21"/>
    <sheet name="Food Price Indices" sheetId="22" r:id="rId22"/>
    <sheet name="Food Price Index (g)" sheetId="23" r:id="rId23"/>
    <sheet name="Grains Price Index (g)" sheetId="24" r:id="rId24"/>
    <sheet name="Food Price Indicies (g)" sheetId="25" r:id="rId25"/>
    <sheet name="Real Price of Gasoline" sheetId="26" r:id="rId26"/>
    <sheet name="Fuel Prices" sheetId="27" r:id="rId27"/>
    <sheet name="Subsidies" sheetId="28" r:id="rId28"/>
  </sheets>
  <externalReferences>
    <externalReference r:id="rId31"/>
    <externalReference r:id="rId32"/>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Deflator">'[2]VS2001_EconData1999Dollars_data'!#REF!</definedName>
    <definedName name="_xlnm.Print_Area" localSheetId="4">'Ecological Footprint'!$A$1:$F$56</definedName>
    <definedName name="_xlnm.Print_Area" localSheetId="26">'Fuel Prices'!$A$1:$E$195</definedName>
    <definedName name="_xlnm.Print_Area" localSheetId="8">'GDP Cn In Br'!$A$1:$H$50</definedName>
    <definedName name="_xlnm.Print_Area" localSheetId="1">'Gross World Product'!$A$1:$E$67</definedName>
    <definedName name="_xlnm.Print_Area" localSheetId="16">'ODA DAC'!$A$1:$F$78</definedName>
    <definedName name="_xlnm.Print_Area" localSheetId="18">'ODA US'!$A$1:$F$64</definedName>
    <definedName name="_xlnm.Print_Area" localSheetId="12">'Pakistan Spending'!$A$1:$I$29</definedName>
    <definedName name="_xlnm.Print_Area" localSheetId="6">'PB Budget'!$A$1:$G$32</definedName>
    <definedName name="_xlnm.Print_Area" localSheetId="10">'PerCap GDP Cn In Br'!$A$1:$H$50</definedName>
    <definedName name="_xlnm.Print_Area" localSheetId="25">'Real Price of Gasoline'!$A$1:$E$52</definedName>
    <definedName name="_xlnm.Print_Area" localSheetId="14">'US Spending'!$A$1:$I$38</definedName>
    <definedName name="T">#REF!</definedName>
  </definedNames>
  <calcPr fullCalcOnLoad="1"/>
</workbook>
</file>

<file path=xl/sharedStrings.xml><?xml version="1.0" encoding="utf-8"?>
<sst xmlns="http://schemas.openxmlformats.org/spreadsheetml/2006/main" count="621" uniqueCount="363">
  <si>
    <t>Goal</t>
  </si>
  <si>
    <t>Funding</t>
  </si>
  <si>
    <t>Billion Dollars</t>
  </si>
  <si>
    <t>Basic Social Goals</t>
  </si>
  <si>
    <t>Universal primary education</t>
  </si>
  <si>
    <t>Eradication of adult illiteracy</t>
  </si>
  <si>
    <t>Reproductive health and family planning</t>
  </si>
  <si>
    <t>Universal basic health care</t>
  </si>
  <si>
    <t>Total</t>
  </si>
  <si>
    <t>Earth Restoration Goals</t>
  </si>
  <si>
    <t>Protecting topsoil on cropland</t>
  </si>
  <si>
    <t>Restoring rangelands</t>
  </si>
  <si>
    <t>Restoring fisheries</t>
  </si>
  <si>
    <t>Protecting biological diversity</t>
  </si>
  <si>
    <t>Grand Total</t>
  </si>
  <si>
    <t>Country</t>
  </si>
  <si>
    <t>Budget</t>
  </si>
  <si>
    <t>United States</t>
  </si>
  <si>
    <t>United Kingdom</t>
  </si>
  <si>
    <t>France</t>
  </si>
  <si>
    <t>China</t>
  </si>
  <si>
    <t>Japan</t>
  </si>
  <si>
    <t>Germany</t>
  </si>
  <si>
    <t>Russia</t>
  </si>
  <si>
    <t>Italy</t>
  </si>
  <si>
    <t>Saudi Arabia</t>
  </si>
  <si>
    <t>India</t>
  </si>
  <si>
    <t>All Other</t>
  </si>
  <si>
    <t>World Military Expenditure</t>
  </si>
  <si>
    <t>Plan B Budget</t>
  </si>
  <si>
    <t>The Real Price of Gasoline, 2007 Update</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</si>
  <si>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</si>
  <si>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</si>
  <si>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</si>
  <si>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</si>
  <si>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</si>
  <si>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</si>
  <si>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</si>
  <si>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</si>
  <si>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</si>
  <si>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</si>
  <si>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</si>
  <si>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</si>
  <si>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</si>
  <si>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</si>
  <si>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</si>
  <si>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</si>
  <si>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</si>
  <si>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</si>
  <si>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</si>
  <si>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</si>
  <si>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</si>
  <si>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</si>
  <si>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</si>
  <si>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</si>
  <si>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</si>
  <si>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</si>
  <si>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</si>
  <si>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</si>
  <si>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</si>
  <si>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</si>
  <si>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</si>
  <si>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</si>
  <si>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</si>
  <si>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</si>
  <si>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</si>
  <si>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</si>
  <si>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</si>
  <si>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</si>
  <si>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</si>
  <si>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</si>
  <si>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t>A full listing of data for the entire book is on-line at:</t>
  </si>
  <si>
    <t>Plan B Budget: Additional Annual Expenditures Needed to Meet Social Goals and to Restore the Earth</t>
  </si>
  <si>
    <t xml:space="preserve">School lunch programs </t>
  </si>
  <si>
    <t>Aid to women, infants, and preschool children</t>
  </si>
  <si>
    <t>Planting trees</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</si>
  <si>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</si>
  <si>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</si>
  <si>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Military Budgets by Country and for the World in 2009 and Plan B Budget</t>
  </si>
  <si>
    <t>Price of Gasoline</t>
  </si>
  <si>
    <t>Venezuela</t>
  </si>
  <si>
    <t>Iran</t>
  </si>
  <si>
    <t>Libya</t>
  </si>
  <si>
    <t>Bahrain</t>
  </si>
  <si>
    <t>Turkmenistan</t>
  </si>
  <si>
    <t>Qatar</t>
  </si>
  <si>
    <t>Kuwait</t>
  </si>
  <si>
    <t>Yemen</t>
  </si>
  <si>
    <t>Oman</t>
  </si>
  <si>
    <t>Algeria</t>
  </si>
  <si>
    <t>Trinidad and Tobago</t>
  </si>
  <si>
    <t>Brunei</t>
  </si>
  <si>
    <t>United Arab Emirates</t>
  </si>
  <si>
    <t>Egypt</t>
  </si>
  <si>
    <t>Ecuador</t>
  </si>
  <si>
    <t>Angola</t>
  </si>
  <si>
    <t>Nigeria</t>
  </si>
  <si>
    <t>Jordan</t>
  </si>
  <si>
    <t>Sudan</t>
  </si>
  <si>
    <t>Panama</t>
  </si>
  <si>
    <t>Bolivia</t>
  </si>
  <si>
    <t>Belize</t>
  </si>
  <si>
    <t>Azerbaijan</t>
  </si>
  <si>
    <t>Jamaica</t>
  </si>
  <si>
    <t>Australia</t>
  </si>
  <si>
    <t>Lebanon</t>
  </si>
  <si>
    <t>Canada</t>
  </si>
  <si>
    <t>Indonesia</t>
  </si>
  <si>
    <t>Malaysia</t>
  </si>
  <si>
    <t>Mexico</t>
  </si>
  <si>
    <t>Liberia</t>
  </si>
  <si>
    <t>Argentina</t>
  </si>
  <si>
    <t>El Salvador</t>
  </si>
  <si>
    <t>Namibia</t>
  </si>
  <si>
    <t>Gambia</t>
  </si>
  <si>
    <t>Lesotho</t>
  </si>
  <si>
    <t>Vietnam</t>
  </si>
  <si>
    <t>Honduras</t>
  </si>
  <si>
    <t>Kyrgyzstan</t>
  </si>
  <si>
    <t>Pakistan</t>
  </si>
  <si>
    <t>Guyana</t>
  </si>
  <si>
    <t>Syria</t>
  </si>
  <si>
    <t>Guatemala</t>
  </si>
  <si>
    <t>Swaziland</t>
  </si>
  <si>
    <t>Thailand</t>
  </si>
  <si>
    <t>Nicaragua</t>
  </si>
  <si>
    <t>South Africa</t>
  </si>
  <si>
    <t>Ukraine</t>
  </si>
  <si>
    <t>Botswana</t>
  </si>
  <si>
    <t>Russian Federation</t>
  </si>
  <si>
    <t>Togo</t>
  </si>
  <si>
    <t>Ghana</t>
  </si>
  <si>
    <t>Philippines</t>
  </si>
  <si>
    <t>Sierra Leone</t>
  </si>
  <si>
    <t>Bhutan</t>
  </si>
  <si>
    <t>Suriname</t>
  </si>
  <si>
    <t>Ethiopia</t>
  </si>
  <si>
    <t>Cambodia</t>
  </si>
  <si>
    <t>Papua New Guinea</t>
  </si>
  <si>
    <t>Chile</t>
  </si>
  <si>
    <t>Barbados</t>
  </si>
  <si>
    <t>Guinea</t>
  </si>
  <si>
    <t>Tajikistan</t>
  </si>
  <si>
    <t>Benin</t>
  </si>
  <si>
    <t>Colombia</t>
  </si>
  <si>
    <t>Dominican Republic</t>
  </si>
  <si>
    <t>Afghanistan</t>
  </si>
  <si>
    <t>Singapore</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</si>
  <si>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</si>
  <si>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</si>
  <si>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</si>
  <si>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</si>
  <si>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</si>
  <si>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</si>
  <si>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</si>
  <si>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</si>
  <si>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</si>
  <si>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</si>
  <si>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</si>
  <si>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</si>
  <si>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</si>
  <si>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</si>
  <si>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</si>
  <si>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</si>
  <si>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</si>
  <si>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</si>
  <si>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</si>
  <si>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</si>
  <si>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</si>
  <si>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</si>
  <si>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</si>
  <si>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</si>
  <si>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</si>
  <si>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Kazakhstan</t>
  </si>
  <si>
    <t>Tunisia</t>
  </si>
  <si>
    <t>Niger</t>
  </si>
  <si>
    <t>Spain</t>
  </si>
  <si>
    <t>Greece</t>
  </si>
  <si>
    <t>Andorra</t>
  </si>
  <si>
    <t>Costa Rica</t>
  </si>
  <si>
    <t>Brazil</t>
  </si>
  <si>
    <t>Montenegro</t>
  </si>
  <si>
    <t>Hungary</t>
  </si>
  <si>
    <t>Cyprus, South</t>
  </si>
  <si>
    <t>Grenada</t>
  </si>
  <si>
    <t>Bulgaria</t>
  </si>
  <si>
    <t>Morocco</t>
  </si>
  <si>
    <t>Serbia</t>
  </si>
  <si>
    <t>Zimbabwe</t>
  </si>
  <si>
    <t>Mali</t>
  </si>
  <si>
    <t>Uganda</t>
  </si>
  <si>
    <t>Chad</t>
  </si>
  <si>
    <t>Liechtenstein</t>
  </si>
  <si>
    <t>Switzerland</t>
  </si>
  <si>
    <t>Belarus</t>
  </si>
  <si>
    <t>Cote d'Ivoire</t>
  </si>
  <si>
    <t>Palestine (W. Bank and Gaza)</t>
  </si>
  <si>
    <t>Uzbekistan</t>
  </si>
  <si>
    <t>Senegal</t>
  </si>
  <si>
    <t>Albania</t>
  </si>
  <si>
    <t>Austria</t>
  </si>
  <si>
    <t>Czech Republic</t>
  </si>
  <si>
    <t>Israel</t>
  </si>
  <si>
    <t>Burkina Faso</t>
  </si>
  <si>
    <t>Mongolia</t>
  </si>
  <si>
    <t>Sweden</t>
  </si>
  <si>
    <t>Burundi</t>
  </si>
  <si>
    <t>Luxembourg</t>
  </si>
  <si>
    <t>Peru</t>
  </si>
  <si>
    <t>Sri Lanka</t>
  </si>
  <si>
    <t>Poland</t>
  </si>
  <si>
    <t>Central African Republic</t>
  </si>
  <si>
    <t>Mauritania</t>
  </si>
  <si>
    <t>Belgium</t>
  </si>
  <si>
    <t>Denmark</t>
  </si>
  <si>
    <t>Madagascar</t>
  </si>
  <si>
    <t>Ireland</t>
  </si>
  <si>
    <t>Finland</t>
  </si>
  <si>
    <t>Slovakia</t>
  </si>
  <si>
    <t>Portugal</t>
  </si>
  <si>
    <t>Norway</t>
  </si>
  <si>
    <t>Monaco</t>
  </si>
  <si>
    <t>Malta</t>
  </si>
  <si>
    <t>Cuba</t>
  </si>
  <si>
    <t>Netherlands</t>
  </si>
  <si>
    <t>Zambia</t>
  </si>
  <si>
    <t>Mozambique</t>
  </si>
  <si>
    <t>Malawi</t>
  </si>
  <si>
    <t>Guadeloupe</t>
  </si>
  <si>
    <t>Croatia</t>
  </si>
  <si>
    <t>Rwanda</t>
  </si>
  <si>
    <t>South Sudan</t>
  </si>
  <si>
    <t>Cape Verde</t>
  </si>
  <si>
    <t>Turkey</t>
  </si>
  <si>
    <t>Eritrea</t>
  </si>
  <si>
    <t>By Fuel</t>
  </si>
  <si>
    <t>Subsidies (Billion Dollars)</t>
  </si>
  <si>
    <t xml:space="preserve">  per capita (Dollars)</t>
  </si>
  <si>
    <t xml:space="preserve">  as share of GDP (Percent)</t>
  </si>
  <si>
    <t>Rate of Subsidization (Percent)</t>
  </si>
  <si>
    <t xml:space="preserve">  Rate of Subsidization (Percent)</t>
  </si>
  <si>
    <t>Oil (Billion Dollars)</t>
  </si>
  <si>
    <t>Natural Gas (Billion Dollars)</t>
  </si>
  <si>
    <t>Electricity (Billion Dollars)</t>
  </si>
  <si>
    <t>Coal (Billion Dollars)</t>
  </si>
  <si>
    <t>n/a</t>
  </si>
  <si>
    <t>Fossil Fuel Consumption Subsidies in Selected Countries by Fuel Type, 2009</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</si>
  <si>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</si>
  <si>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t>South Korea</t>
  </si>
  <si>
    <t>Dem. Rep. of the Congo</t>
  </si>
  <si>
    <t xml:space="preserve">Timor-Leste </t>
  </si>
  <si>
    <t>French Polynesia (Tahiti)</t>
  </si>
  <si>
    <t>Taiwan</t>
  </si>
  <si>
    <t>Hong Kong</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</si>
  <si>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</si>
  <si>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t xml:space="preserve">U.S. Military Budget </t>
  </si>
  <si>
    <t>World Military Budget</t>
  </si>
  <si>
    <t xml:space="preserve">   Plan B budget as share of this </t>
  </si>
  <si>
    <t xml:space="preserve">   Plan B budget as share of this</t>
  </si>
  <si>
    <t>http://www.earth-policy.org/books/wote/wote_data</t>
  </si>
  <si>
    <r>
      <t xml:space="preserve">Source: Compiled by Earth Policy Institute with military spending from Stockholm International Peace Research Institute (SIPRI), </t>
    </r>
    <r>
      <rPr>
        <i/>
        <sz val="10"/>
        <rFont val="Arial"/>
        <family val="2"/>
      </rPr>
      <t>Military Expenditure Database</t>
    </r>
    <r>
      <rPr>
        <sz val="10"/>
        <rFont val="Arial"/>
        <family val="0"/>
      </rPr>
      <t>, electronic database, at milexdata.sipri.org, updated 2010; Plan B budget compiled by Earth Policy Institute, with full sources at www.earth-policy.org/books/wote/wote_data.</t>
    </r>
  </si>
  <si>
    <t>Source: Compiled by Earth Policy Institute, with full sources at www.earth-policy.org/books/wote/wote_data.</t>
  </si>
  <si>
    <t>Retail Gasoline Prices by Country: Subsidies and Taxation, 2008</t>
  </si>
  <si>
    <t>Very High Subsidies</t>
  </si>
  <si>
    <t>Very High Taxation</t>
  </si>
  <si>
    <t>Taxation</t>
  </si>
  <si>
    <t>Subsidies</t>
  </si>
  <si>
    <t>Republic of Congo</t>
  </si>
  <si>
    <t>North Korea</t>
  </si>
  <si>
    <t>Laos</t>
  </si>
  <si>
    <t>Burma (Myanmar)</t>
  </si>
  <si>
    <t>Stabilizing water tables</t>
  </si>
  <si>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</si>
  <si>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t>Subsidy Level</t>
  </si>
  <si>
    <t>U.S. Dollars / Gallon</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</si>
  <si>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</si>
  <si>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</si>
  <si>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</si>
  <si>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</si>
  <si>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</si>
  <si>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Countries Receiving World Food Programme Aid, October 2010</t>
  </si>
  <si>
    <t>Country/Territory</t>
  </si>
  <si>
    <t xml:space="preserve">Member of Top 20 Failing States List </t>
  </si>
  <si>
    <t>X</t>
  </si>
  <si>
    <t xml:space="preserve">China </t>
  </si>
  <si>
    <t>Côte D'Ivoire</t>
  </si>
  <si>
    <t>Democratic Republic of the Congo</t>
  </si>
  <si>
    <t>Djibouti</t>
  </si>
  <si>
    <t>Guinea-Bissau</t>
  </si>
  <si>
    <t>Iraq</t>
  </si>
  <si>
    <t xml:space="preserve">Lao People’s Democratic Republic </t>
  </si>
  <si>
    <t>Occupied Palestinian Territory</t>
  </si>
  <si>
    <t>Sao Tome and Principe</t>
  </si>
  <si>
    <t>Timor-Leste</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</si>
  <si>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</si>
  <si>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</si>
  <si>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</si>
  <si>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</si>
  <si>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</si>
  <si>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</si>
  <si>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Gross World Product, 1950-2009</t>
  </si>
  <si>
    <t>GRAPH: Gross World Product, 1950-2009</t>
  </si>
  <si>
    <t>GRAPH: Gross World Product Per Person, 1950-2009</t>
  </si>
  <si>
    <t>Humanity's Ecological Footprint, 1961-2007</t>
  </si>
  <si>
    <t>GRAPH: Humanity's Ecological Footprint, 1961-2007</t>
  </si>
  <si>
    <t>Year</t>
  </si>
  <si>
    <t>Per Person</t>
  </si>
  <si>
    <t>Trillion 2009 U.S. Dollars</t>
  </si>
  <si>
    <t>2009 U.S. Dollars</t>
  </si>
  <si>
    <r>
      <t xml:space="preserve">Source: Data reproduced with permission from The Conference Board, Inc. </t>
    </r>
    <r>
      <rPr>
        <sz val="10"/>
        <rFont val="Arial"/>
        <family val="0"/>
      </rPr>
      <t>©</t>
    </r>
    <r>
      <rPr>
        <sz val="10"/>
        <rFont val="Arial"/>
        <family val="2"/>
      </rPr>
      <t xml:space="preserve"> 2010 The Conference Board, Inc.</t>
    </r>
  </si>
  <si>
    <t>Human Demands</t>
  </si>
  <si>
    <t>Earths Needed</t>
  </si>
  <si>
    <t>Source: Bree Barbeau, Global Footprint Network (GFN), e-mail to J. Matthew Roney, Earth Policy Institute, 10 November 2010. More information about the Ecological Footprint concept at the GFN Web site, www.footprintnetwork.org.</t>
  </si>
  <si>
    <t>Note: The Ecological Footprint is a measure of the total demands placed on nature by humans, where a value of 1.00 means that the world economy used the equivalent of what the Earth can sustainably provide in a year (this threshold was reached in 1976). As of 2007, we are using the equivalent of 1.51 Earths—in other words, exceeding what nature can provide by half.</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</si>
  <si>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</si>
  <si>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Pakistan Government Spending on Defense, Health, and Education, 1998-2009</t>
  </si>
  <si>
    <t>Defense</t>
  </si>
  <si>
    <t>Health</t>
  </si>
  <si>
    <t>Education</t>
  </si>
  <si>
    <t>Percent of Total Spending</t>
  </si>
  <si>
    <t>Note: Figures are based on a cash basis of recording, in which the time assigned to flows is when cash is received or disbursed.</t>
  </si>
  <si>
    <t>U.S. Government Spending on Defense, Health, and Education, 1990-2008</t>
  </si>
  <si>
    <t>Note: Figures for before 2001 are based on a cash basis of recording, in which the time assigned to flows is when cash is received or disbursed. Figures 2001 and after are based on an accrual basis of recording, in which the time assigned to flows is when</t>
  </si>
  <si>
    <r>
      <t xml:space="preserve">Source: Compiled by Earth Policy Institute from International Monetary Fund (IMF), </t>
    </r>
    <r>
      <rPr>
        <i/>
        <sz val="10"/>
        <rFont val="Arial"/>
        <family val="2"/>
      </rPr>
      <t>Government Finance Statistics</t>
    </r>
    <r>
      <rPr>
        <sz val="10"/>
        <rFont val="Arial"/>
        <family val="2"/>
      </rPr>
      <t>, electronic database, at www.imfstatistics.org/gfs, updated December 2010.</t>
    </r>
  </si>
  <si>
    <t>GRAPH: Pakistan Government Spending on Defense, Health, and Education, 1998-2009</t>
  </si>
  <si>
    <t>Graph: U.S. Government Spending on Defense, Health, and Education, 1990-2008</t>
  </si>
  <si>
    <t>Gross Domestic Product Based on Purchasing Power Parity for China, India, and Brazil, 1980-2009</t>
  </si>
  <si>
    <t>GRAPH: Gross Domestic Product for China, India, and Brazil, 1980-2009</t>
  </si>
  <si>
    <t>Per Capita Gross Domestic Product Based on Purchasing Power Parity for China, India, and Brazil, 1980-2009</t>
  </si>
  <si>
    <t>GRAPH: Per Capita Gross Domestic Product for China, India, and Brazil, 1980-2009</t>
  </si>
  <si>
    <t>Official Development Assistance from Development Assistance Committee Members, 1960-2009</t>
  </si>
  <si>
    <t>GRAPH: Official Development Assistance from Development Assistance Committee Members, 1960-2009</t>
  </si>
  <si>
    <t>Official Development Assistance from the United States, 1960-2009</t>
  </si>
  <si>
    <t>GRAPH: Official Development Assistance from the United States 1960-2009</t>
  </si>
  <si>
    <t>Billion U.S. Dollars (PPP Adjusted, Current Year)*</t>
  </si>
  <si>
    <t>Total Net ODA</t>
  </si>
  <si>
    <t>Total ODA Grants</t>
  </si>
  <si>
    <t>Debt Forgiveness Grants</t>
  </si>
  <si>
    <t>Billion U.S. Dollars (Current Year)</t>
  </si>
  <si>
    <t>Notes:</t>
  </si>
  <si>
    <t>1) Total Net ODA refers to total grants (transfers of cash, goods, and services not requiring repayment) and loans/credits provided to recipient countries, minus repayments to donor countries of principal on loans.</t>
  </si>
  <si>
    <t>2) The Development Assistance Committee (DAC) is a group of twenty-three
major bilateral donors: the EU-15, plus Australia, Canada, Japan, New
Zealand, Norway, Switzerland, the United States, and the European Commission.</t>
  </si>
  <si>
    <t>Note: Total Net ODA refers to total grants (transfers of cash, goods, and services not requiring repayment) and loans/credits provided to recipient countries, minus repayments to donor countries of principal on loans.</t>
  </si>
  <si>
    <r>
      <t xml:space="preserve">Source: Compiled by Earth Policy Institute from International Monetary Fund (IMF), </t>
    </r>
    <r>
      <rPr>
        <i/>
        <sz val="10"/>
        <rFont val="Arial"/>
        <family val="2"/>
      </rPr>
      <t>World Economic Outlook 2010</t>
    </r>
    <r>
      <rPr>
        <sz val="10"/>
        <rFont val="Arial"/>
        <family val="2"/>
      </rPr>
      <t>, electronic database, at www.imf.org/external/pubs/ft/weo/2010/02/weodata/index.aspx, updated October 2010.</t>
    </r>
  </si>
  <si>
    <r>
      <t xml:space="preserve">Source: Compiled by Earth Policy Insitute from Organisation for Economic Cooperation and Development (OECD), </t>
    </r>
    <r>
      <rPr>
        <i/>
        <sz val="10"/>
        <rFont val="Arial"/>
        <family val="2"/>
      </rPr>
      <t>OECD Statistics</t>
    </r>
    <r>
      <rPr>
        <sz val="10"/>
        <rFont val="Arial"/>
        <family val="2"/>
      </rPr>
      <t>, electronic database, at stats.oecd.org/Index.aspx, updated 4 October 2010; OECD, "DAC's Glossary," at www.oecd.org/glossary/0,3414,en_2649_33721_1965693_1_1_1_1,00.html.</t>
    </r>
  </si>
  <si>
    <t xml:space="preserve">3) Total Net ODA from DAC countries is equal to 98.7% of total net ODA distributed to recipient countries. Total ODA Grants from DAC countries is equal to 99.4% of total ODA grants distributed to recipient countries. Debt Forgiveness Grants from DAC countries are equal to 99.9% of all debt forgiveness distributed to recipient countries. </t>
  </si>
  <si>
    <r>
      <t xml:space="preserve">Source: Compiled by Earth Policy Institute from Organisation for Economic Cooperation and Development (OECD), </t>
    </r>
    <r>
      <rPr>
        <i/>
        <sz val="10"/>
        <rFont val="Arial"/>
        <family val="2"/>
      </rPr>
      <t>OECD Statistics</t>
    </r>
    <r>
      <rPr>
        <sz val="10"/>
        <rFont val="Arial"/>
        <family val="2"/>
      </rPr>
      <t>, electronic database, at stats.oecd.org/Index.aspx, updated 4 October 2010; OECD, "DAC's Glossary," at www.oecd.org/glossary/0,3414,en_2649_33721_1965693_1_1_1_1,00.html.</t>
    </r>
  </si>
  <si>
    <t>* Note: 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</si>
  <si>
    <t>World on the Edge - Economy Data</t>
  </si>
  <si>
    <t>Month</t>
  </si>
  <si>
    <t>Meat</t>
  </si>
  <si>
    <t>Dairy</t>
  </si>
  <si>
    <t>Grains</t>
  </si>
  <si>
    <t>Oils</t>
  </si>
  <si>
    <t>Sugar</t>
  </si>
  <si>
    <t>Total Food</t>
  </si>
  <si>
    <t>2002-2004 = 100</t>
  </si>
  <si>
    <t>Source: U.N. Food and Agriculture Organization, "FAO Food Price Index," at www.fao.org/worldfoodsituation/FoodPricesIndex/en, updated February 2011.</t>
  </si>
  <si>
    <r>
      <t xml:space="preserve">World Monthly Food Price Indices, January 1990 </t>
    </r>
    <r>
      <rPr>
        <b/>
        <sz val="10"/>
        <rFont val="Arial"/>
        <family val="0"/>
      </rPr>
      <t>–</t>
    </r>
    <r>
      <rPr>
        <b/>
        <sz val="10"/>
        <rFont val="Arial"/>
        <family val="2"/>
      </rPr>
      <t xml:space="preserve"> January 2011</t>
    </r>
  </si>
  <si>
    <t>World Monthly Food Price Indices, January 1990 – January 2011</t>
  </si>
  <si>
    <t>GRAPH: World Monthly Food Price Index, January 1990 – January 2011</t>
  </si>
  <si>
    <t>GRAPH: World Monthly Grains Price Index, January 1990 – January 2011</t>
  </si>
  <si>
    <t>GRAPH: World Monthly Price Indices for Meat, Dairy, Oils, Sugar, and Grains, January 1990 – January 2011</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</si>
</sst>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
    <numFmt numFmtId="171" formatCode="##\ \-\ ##"/>
    <numFmt numFmtId="172" formatCode="0.000"/>
    <numFmt numFmtId="173" formatCode="\ 0,000\ &quot;gal&quot;;\ \(0,000\ &quot;gal&quot;\)"/>
    <numFmt numFmtId="174" formatCode="0.0%"/>
    <numFmt numFmtId="175" formatCode="\ 0\ &quot;sf&quot;"/>
    <numFmt numFmtId="176" formatCode="\ 0\ &quot;SF&quot;"/>
    <numFmt numFmtId="177" formatCode="\ 0,000\ &quot;SF&quot;"/>
    <numFmt numFmtId="178" formatCode="\ 0.0\ &quot;GPF&quot;"/>
    <numFmt numFmtId="179" formatCode="\ 0\ &quot;flush&quot;"/>
    <numFmt numFmtId="180" formatCode="\ 0.0\ &quot;gal&quot;"/>
    <numFmt numFmtId="181" formatCode="\ 0\ &quot;gal&quot;"/>
    <numFmt numFmtId="182" formatCode="\ 0,000\ &quot;gal&quot;"/>
    <numFmt numFmtId="183" formatCode="_(* #,##0_);_(* \(#,##0\);_(* &quot;-&quot;??_);_(@_)"/>
    <numFmt numFmtId="184" formatCode="\ 0.0\ &quot;GPM&quot;"/>
    <numFmt numFmtId="185" formatCode="\ 0.00\ &quot;min&quot;"/>
    <numFmt numFmtId="186" formatCode="_(* #,##0.0_);_(* \(#,##0.0\);_(* &quot;-&quot;??_);_(@_)"/>
    <numFmt numFmtId="187" formatCode="\ 0\ &quot;min&quot;"/>
    <numFmt numFmtId="188" formatCode="[$$-409]#,##0"/>
    <numFmt numFmtId="189" formatCode="&quot;$&quot;#,##0"/>
    <numFmt numFmtId="190" formatCode="_(&quot;$&quot;* #,##0_);_(&quot;$&quot;* \(#,##0\);_(&quot;$&quot;* &quot;-&quot;??_);_(@_)"/>
    <numFmt numFmtId="191" formatCode="mmmm\ d\,\ yyyy"/>
    <numFmt numFmtId="192" formatCode="[$-409]dddd\,\ mmmm\ dd\,\ yyyy"/>
    <numFmt numFmtId="193" formatCode="[$-409]h:mm:ss\ AM/PM"/>
    <numFmt numFmtId="194" formatCode="#,##0.0_);\(#,##0.0\)"/>
    <numFmt numFmtId="195" formatCode="#,##0.0000"/>
    <numFmt numFmtId="196" formatCode="yyyy"/>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 numFmtId="208" formatCode="#\ ###\ ###\ ##0;\-#\ ###\ ###\ ##0;0"/>
    <numFmt numFmtId="209" formatCode="&quot;kr&quot;\ #,##0_);\(&quot;kr&quot;\ #,##0\)"/>
    <numFmt numFmtId="210" formatCode="&quot;kr&quot;\ #,##0_);[Red]\(&quot;kr&quot;\ #,##0\)"/>
    <numFmt numFmtId="211" formatCode="&quot;kr&quot;\ #,##0.00_);\(&quot;kr&quot;\ #,##0.00\)"/>
    <numFmt numFmtId="212" formatCode="&quot;kr&quot;\ #,##0.00_);[Red]\(&quot;kr&quot;\ #,##0.00\)"/>
    <numFmt numFmtId="213" formatCode="_(&quot;kr&quot;\ * #,##0_);_(&quot;kr&quot;\ * \(#,##0\);_(&quot;kr&quot;\ * &quot;-&quot;_);_(@_)"/>
    <numFmt numFmtId="214" formatCode="_(&quot;kr&quot;\ * #,##0.00_);_(&quot;kr&quot;\ * \(#,##0.00\);_(&quot;kr&quot;\ * &quot;-&quot;??_);_(@_)"/>
    <numFmt numFmtId="215" formatCode="0_)"/>
    <numFmt numFmtId="216" formatCode="General_)"/>
    <numFmt numFmtId="217" formatCode="_(* #,##0.000_);_(* \(#,##0.000\);_(* &quot;-&quot;???_);_(@_)"/>
    <numFmt numFmtId="218" formatCode="_(* #,##0.0000_);_(* \(#,##0.0000\);_(* &quot;-&quot;??_);_(@_)"/>
    <numFmt numFmtId="219" formatCode="##;##;##"/>
    <numFmt numFmtId="220" formatCode="##"/>
    <numFmt numFmtId="221" formatCode="#,###"/>
    <numFmt numFmtId="222" formatCode="##0.0;\-##0.0;0"/>
    <numFmt numFmtId="223" formatCode="_-* #,##0_-;_-* #,##0\-;_-* &quot;-&quot;??_-;_-@_-"/>
    <numFmt numFmtId="224" formatCode="00000"/>
    <numFmt numFmtId="225" formatCode="##0.00;\-##0.00;0"/>
    <numFmt numFmtId="226" formatCode="#\ ###\ ##0,"/>
  </numFmts>
  <fonts count="47">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b/>
      <u val="single"/>
      <sz val="10"/>
      <name val="Arial"/>
      <family val="2"/>
    </font>
    <font>
      <sz val="9"/>
      <color indexed="8"/>
      <name val="Verdana"/>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0"/>
      <name val="Arial"/>
      <family val="2"/>
    </font>
    <font>
      <sz val="10"/>
      <color indexed="8"/>
      <name val="Arial"/>
      <family val="2"/>
    </font>
    <font>
      <sz val="9"/>
      <name val="Arial"/>
      <family val="2"/>
    </font>
    <font>
      <sz val="14"/>
      <color indexed="8"/>
      <name val="Arial"/>
      <family val="0"/>
    </font>
    <font>
      <i/>
      <sz val="10"/>
      <color indexed="8"/>
      <name val="Arial"/>
      <family val="0"/>
    </font>
    <font>
      <sz val="11.5"/>
      <color indexed="8"/>
      <name val="Arial"/>
      <family val="0"/>
    </font>
    <font>
      <sz val="8"/>
      <color indexed="8"/>
      <name val="Arial"/>
      <family val="0"/>
    </font>
    <font>
      <sz val="12"/>
      <color indexed="8"/>
      <name val="Arial"/>
      <family val="0"/>
    </font>
    <font>
      <sz val="14"/>
      <name val="Arial"/>
      <family val="2"/>
    </font>
    <font>
      <sz val="11"/>
      <name val="Arial"/>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b/>
      <sz val="13"/>
      <name val="Arial"/>
      <family val="2"/>
    </font>
    <font>
      <i/>
      <sz val="9.75"/>
      <name val="Arial"/>
      <family val="2"/>
    </font>
    <font>
      <sz val="11.75"/>
      <name val="Arial"/>
      <family val="2"/>
    </font>
    <font>
      <sz val="9.75"/>
      <name val="Arial"/>
      <family val="2"/>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3" fontId="36" fillId="22" borderId="3">
      <alignment horizontal="right" vertical="center" indent="1"/>
      <protection/>
    </xf>
    <xf numFmtId="3" fontId="37" fillId="22" borderId="3">
      <alignment horizontal="right" vertical="center" indent="1"/>
      <protection/>
    </xf>
    <xf numFmtId="0" fontId="38" fillId="22" borderId="3">
      <alignment horizontal="left" vertical="center" indent="1"/>
      <protection/>
    </xf>
    <xf numFmtId="0" fontId="39" fillId="7" borderId="3">
      <alignment horizontal="center" vertical="center"/>
      <protection/>
    </xf>
    <xf numFmtId="3" fontId="36" fillId="22" borderId="3">
      <alignment horizontal="right" vertical="center" indent="1"/>
      <protection/>
    </xf>
    <xf numFmtId="0" fontId="0" fillId="22" borderId="0">
      <alignment/>
      <protection/>
    </xf>
    <xf numFmtId="3" fontId="37" fillId="22" borderId="3">
      <alignment horizontal="right" vertical="center" indent="1"/>
      <protection/>
    </xf>
    <xf numFmtId="0" fontId="40" fillId="22" borderId="4">
      <alignment/>
      <protection/>
    </xf>
    <xf numFmtId="0" fontId="41" fillId="23" borderId="3">
      <alignment horizontal="left" vertical="center" indent="1"/>
      <protection/>
    </xf>
    <xf numFmtId="0" fontId="38"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8" applyNumberFormat="0" applyFill="0" applyAlignment="0" applyProtection="0"/>
    <xf numFmtId="0" fontId="21" fillId="24" borderId="0" applyNumberFormat="0" applyBorder="0" applyAlignment="0" applyProtection="0"/>
    <xf numFmtId="0" fontId="0" fillId="25"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1" applyNumberFormat="0" applyFill="0" applyAlignment="0" applyProtection="0"/>
    <xf numFmtId="0" fontId="25" fillId="0" borderId="0" applyNumberFormat="0" applyFill="0" applyBorder="0" applyAlignment="0" applyProtection="0"/>
  </cellStyleXfs>
  <cellXfs count="165">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12" xfId="0" applyBorder="1" applyAlignment="1">
      <alignment/>
    </xf>
    <xf numFmtId="0" fontId="0" fillId="0" borderId="12" xfId="0" applyBorder="1" applyAlignment="1">
      <alignment horizontal="center"/>
    </xf>
    <xf numFmtId="0" fontId="0" fillId="0" borderId="0" xfId="0" applyBorder="1" applyAlignment="1">
      <alignment horizontal="center"/>
    </xf>
    <xf numFmtId="0" fontId="2" fillId="0" borderId="0" xfId="0" applyFont="1" applyBorder="1" applyAlignment="1">
      <alignment/>
    </xf>
    <xf numFmtId="0" fontId="0" fillId="0" borderId="0" xfId="0" applyBorder="1" applyAlignment="1">
      <alignment wrapText="1"/>
    </xf>
    <xf numFmtId="0" fontId="0" fillId="0" borderId="0" xfId="0" applyAlignment="1">
      <alignment wrapText="1"/>
    </xf>
    <xf numFmtId="0" fontId="2" fillId="0" borderId="12" xfId="0" applyFont="1" applyBorder="1" applyAlignment="1">
      <alignment/>
    </xf>
    <xf numFmtId="3" fontId="0" fillId="0" borderId="0" xfId="0" applyNumberFormat="1" applyAlignment="1">
      <alignment/>
    </xf>
    <xf numFmtId="0" fontId="0" fillId="0" borderId="0" xfId="0" applyAlignment="1">
      <alignment horizontal="right" indent="1"/>
    </xf>
    <xf numFmtId="0" fontId="2" fillId="0" borderId="12" xfId="0" applyFont="1" applyBorder="1" applyAlignment="1">
      <alignment horizontal="right" indent="1"/>
    </xf>
    <xf numFmtId="3" fontId="0" fillId="0" borderId="0" xfId="0" applyNumberFormat="1" applyAlignment="1">
      <alignment horizontal="right" indent="1"/>
    </xf>
    <xf numFmtId="3" fontId="2" fillId="0" borderId="0" xfId="0" applyNumberFormat="1" applyFont="1" applyAlignment="1">
      <alignment horizontal="right" indent="1"/>
    </xf>
    <xf numFmtId="3" fontId="2" fillId="0" borderId="12" xfId="0" applyNumberFormat="1" applyFont="1" applyBorder="1" applyAlignment="1">
      <alignment horizontal="right" indent="1"/>
    </xf>
    <xf numFmtId="0" fontId="0" fillId="0" borderId="0" xfId="0"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xf>
    <xf numFmtId="164" fontId="0" fillId="0" borderId="0" xfId="0" applyNumberFormat="1" applyBorder="1" applyAlignment="1">
      <alignment horizontal="right" indent="1"/>
    </xf>
    <xf numFmtId="164" fontId="0" fillId="0" borderId="15" xfId="0" applyNumberFormat="1" applyBorder="1" applyAlignment="1">
      <alignment horizontal="right" indent="1"/>
    </xf>
    <xf numFmtId="164" fontId="0" fillId="0" borderId="16" xfId="0" applyNumberFormat="1" applyBorder="1" applyAlignment="1">
      <alignment horizontal="right" indent="1"/>
    </xf>
    <xf numFmtId="2" fontId="0" fillId="0" borderId="16" xfId="0" applyNumberFormat="1" applyBorder="1" applyAlignment="1">
      <alignment/>
    </xf>
    <xf numFmtId="2" fontId="0" fillId="0" borderId="0" xfId="0" applyNumberFormat="1" applyBorder="1" applyAlignment="1">
      <alignment horizontal="right" indent="1"/>
    </xf>
    <xf numFmtId="2" fontId="0" fillId="0" borderId="15" xfId="0" applyNumberFormat="1" applyBorder="1" applyAlignment="1">
      <alignment horizontal="right" indent="1"/>
    </xf>
    <xf numFmtId="2" fontId="0" fillId="0" borderId="16" xfId="0" applyNumberFormat="1" applyBorder="1" applyAlignment="1">
      <alignment horizontal="right" indent="1"/>
    </xf>
    <xf numFmtId="2" fontId="2" fillId="0" borderId="0" xfId="0" applyNumberFormat="1" applyFont="1" applyAlignment="1">
      <alignment/>
    </xf>
    <xf numFmtId="0" fontId="0" fillId="0" borderId="12" xfId="0" applyBorder="1" applyAlignment="1">
      <alignment horizontal="right"/>
    </xf>
    <xf numFmtId="0" fontId="0" fillId="0" borderId="0" xfId="0" applyAlignment="1">
      <alignment horizontal="right"/>
    </xf>
    <xf numFmtId="3" fontId="0" fillId="0" borderId="12" xfId="0" applyNumberFormat="1" applyBorder="1" applyAlignment="1">
      <alignment horizontal="right"/>
    </xf>
    <xf numFmtId="3" fontId="0" fillId="0" borderId="0" xfId="0" applyNumberFormat="1" applyAlignment="1">
      <alignment horizontal="right"/>
    </xf>
    <xf numFmtId="0" fontId="0" fillId="0" borderId="0" xfId="0" applyFont="1" applyAlignment="1">
      <alignment wrapText="1"/>
    </xf>
    <xf numFmtId="0" fontId="4" fillId="0" borderId="0" xfId="64" applyAlignment="1">
      <alignment horizontal="left" wrapText="1"/>
    </xf>
    <xf numFmtId="0" fontId="0" fillId="0" borderId="0" xfId="0" applyFont="1" applyAlignment="1">
      <alignment/>
    </xf>
    <xf numFmtId="0" fontId="6" fillId="0" borderId="0" xfId="0" applyFont="1" applyAlignment="1">
      <alignment/>
    </xf>
    <xf numFmtId="0" fontId="7" fillId="0" borderId="0" xfId="0" applyFont="1" applyAlignment="1">
      <alignment horizontal="left" wrapText="1"/>
    </xf>
    <xf numFmtId="0" fontId="8" fillId="0" borderId="0" xfId="0" applyFont="1" applyAlignment="1">
      <alignment/>
    </xf>
    <xf numFmtId="0" fontId="8" fillId="0" borderId="0" xfId="64" applyFont="1" applyAlignment="1">
      <alignment horizontal="left" wrapText="1"/>
    </xf>
    <xf numFmtId="0" fontId="3" fillId="0" borderId="0" xfId="0" applyFont="1" applyAlignment="1">
      <alignment/>
    </xf>
    <xf numFmtId="0" fontId="0" fillId="0" borderId="0" xfId="0" applyBorder="1" applyAlignment="1">
      <alignment horizontal="right" indent="1"/>
    </xf>
    <xf numFmtId="1" fontId="0" fillId="0" borderId="0" xfId="0" applyNumberFormat="1" applyAlignment="1">
      <alignment/>
    </xf>
    <xf numFmtId="0" fontId="2" fillId="0" borderId="0" xfId="64" applyFont="1" applyAlignment="1">
      <alignment horizontal="left"/>
    </xf>
    <xf numFmtId="169" fontId="0" fillId="0" borderId="0" xfId="0" applyNumberFormat="1" applyAlignment="1">
      <alignment/>
    </xf>
    <xf numFmtId="169" fontId="0" fillId="0" borderId="0" xfId="0" applyNumberFormat="1" applyAlignment="1">
      <alignment horizontal="right"/>
    </xf>
    <xf numFmtId="169" fontId="0" fillId="0" borderId="0" xfId="0" applyNumberFormat="1" applyFont="1" applyAlignment="1">
      <alignment/>
    </xf>
    <xf numFmtId="169" fontId="3" fillId="0" borderId="0" xfId="0" applyNumberFormat="1" applyFont="1" applyAlignment="1">
      <alignment/>
    </xf>
    <xf numFmtId="3" fontId="3" fillId="0" borderId="0" xfId="0" applyNumberFormat="1" applyFont="1" applyAlignment="1">
      <alignment/>
    </xf>
    <xf numFmtId="3" fontId="3" fillId="0" borderId="12" xfId="0" applyNumberFormat="1" applyFont="1" applyBorder="1" applyAlignment="1">
      <alignment/>
    </xf>
    <xf numFmtId="0" fontId="4" fillId="0" borderId="0" xfId="64" applyAlignment="1" applyProtection="1">
      <alignment horizontal="left" wrapText="1"/>
      <protection/>
    </xf>
    <xf numFmtId="0" fontId="0" fillId="0" borderId="0" xfId="0" applyBorder="1" applyAlignment="1">
      <alignment/>
    </xf>
    <xf numFmtId="3" fontId="3" fillId="0" borderId="0" xfId="0" applyNumberFormat="1" applyFont="1" applyAlignment="1">
      <alignment horizontal="right"/>
    </xf>
    <xf numFmtId="3" fontId="3" fillId="0" borderId="12" xfId="0" applyNumberFormat="1" applyFont="1" applyBorder="1" applyAlignment="1">
      <alignment horizontal="right"/>
    </xf>
    <xf numFmtId="169" fontId="3" fillId="0" borderId="0" xfId="0" applyNumberFormat="1" applyFont="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4" fillId="0" borderId="0" xfId="64" applyFont="1" applyAlignment="1">
      <alignment/>
    </xf>
    <xf numFmtId="9" fontId="0" fillId="0" borderId="0" xfId="0" applyNumberFormat="1" applyAlignment="1">
      <alignment/>
    </xf>
    <xf numFmtId="3" fontId="2" fillId="0" borderId="0" xfId="0" applyNumberFormat="1" applyFont="1" applyBorder="1" applyAlignment="1">
      <alignment horizontal="right" indent="1"/>
    </xf>
    <xf numFmtId="3" fontId="2" fillId="0" borderId="0" xfId="0" applyNumberFormat="1" applyFont="1" applyAlignment="1">
      <alignment/>
    </xf>
    <xf numFmtId="0" fontId="0" fillId="0" borderId="0" xfId="0" applyFont="1" applyBorder="1" applyAlignment="1">
      <alignment/>
    </xf>
    <xf numFmtId="0" fontId="4" fillId="0" borderId="0" xfId="64" applyFont="1" applyAlignment="1">
      <alignment horizontal="left" wrapText="1"/>
    </xf>
    <xf numFmtId="9" fontId="0" fillId="0" borderId="12" xfId="0" applyNumberFormat="1" applyBorder="1" applyAlignment="1">
      <alignment/>
    </xf>
    <xf numFmtId="2" fontId="0" fillId="0" borderId="0" xfId="0" applyNumberFormat="1" applyAlignment="1">
      <alignment/>
    </xf>
    <xf numFmtId="2" fontId="0" fillId="0" borderId="12" xfId="0" applyNumberFormat="1" applyBorder="1"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right" vertical="top"/>
    </xf>
    <xf numFmtId="0" fontId="0" fillId="0" borderId="0" xfId="0" applyAlignment="1">
      <alignment horizontal="right" vertical="top" wrapText="1"/>
    </xf>
    <xf numFmtId="2" fontId="0" fillId="0" borderId="0" xfId="0" applyNumberFormat="1" applyBorder="1" applyAlignment="1">
      <alignment/>
    </xf>
    <xf numFmtId="2" fontId="2" fillId="0" borderId="0" xfId="0" applyNumberFormat="1" applyFont="1" applyBorder="1" applyAlignment="1">
      <alignment/>
    </xf>
    <xf numFmtId="0" fontId="2" fillId="0" borderId="0" xfId="0" applyFont="1" applyAlignment="1">
      <alignment horizontal="left"/>
    </xf>
    <xf numFmtId="0" fontId="4" fillId="0" borderId="0" xfId="64" applyFont="1" applyAlignment="1" applyProtection="1">
      <alignment/>
      <protection/>
    </xf>
    <xf numFmtId="0" fontId="0" fillId="0" borderId="3" xfId="0" applyBorder="1" applyAlignment="1">
      <alignment/>
    </xf>
    <xf numFmtId="0" fontId="0" fillId="0" borderId="3" xfId="0" applyBorder="1" applyAlignment="1">
      <alignment horizontal="center" wrapText="1"/>
    </xf>
    <xf numFmtId="0" fontId="0" fillId="0" borderId="3" xfId="0" applyBorder="1" applyAlignment="1">
      <alignment horizontal="center"/>
    </xf>
    <xf numFmtId="0" fontId="0" fillId="0" borderId="0" xfId="0" applyFill="1" applyAlignment="1">
      <alignment wrapText="1"/>
    </xf>
    <xf numFmtId="0" fontId="0" fillId="0" borderId="0" xfId="0" applyFill="1" applyAlignment="1">
      <alignment horizontal="left" wrapText="1"/>
    </xf>
    <xf numFmtId="0" fontId="0" fillId="0" borderId="0" xfId="0" applyNumberFormat="1" applyAlignment="1">
      <alignment wrapText="1"/>
    </xf>
    <xf numFmtId="0" fontId="27" fillId="0" borderId="0" xfId="0" applyFont="1" applyAlignment="1">
      <alignment horizontal="left" wrapText="1"/>
    </xf>
    <xf numFmtId="0" fontId="4" fillId="0" borderId="0" xfId="64" applyFont="1" applyAlignment="1" applyProtection="1">
      <alignment horizontal="left" wrapText="1"/>
      <protection/>
    </xf>
    <xf numFmtId="0" fontId="2" fillId="0" borderId="0" xfId="0" applyFont="1" applyBorder="1" applyAlignment="1">
      <alignment horizontal="left"/>
    </xf>
    <xf numFmtId="0" fontId="0" fillId="0" borderId="12" xfId="0" applyFont="1" applyBorder="1" applyAlignment="1">
      <alignment horizontal="left" wrapText="1"/>
    </xf>
    <xf numFmtId="169" fontId="0" fillId="0" borderId="12" xfId="0" applyNumberFormat="1" applyFont="1" applyBorder="1" applyAlignment="1">
      <alignment horizontal="right" wrapText="1"/>
    </xf>
    <xf numFmtId="3" fontId="0" fillId="0" borderId="12" xfId="0" applyNumberFormat="1" applyFont="1" applyBorder="1" applyAlignment="1">
      <alignment horizontal="right" wrapText="1"/>
    </xf>
    <xf numFmtId="0" fontId="0" fillId="0" borderId="0" xfId="0" applyFont="1" applyAlignment="1">
      <alignment horizontal="right" vertical="top" wrapText="1"/>
    </xf>
    <xf numFmtId="0" fontId="0" fillId="0" borderId="0" xfId="0" applyFont="1" applyAlignment="1">
      <alignment horizontal="left" vertical="top" wrapText="1"/>
    </xf>
    <xf numFmtId="169" fontId="0" fillId="0" borderId="0" xfId="0" applyNumberFormat="1" applyFont="1" applyAlignment="1">
      <alignment horizontal="right" wrapText="1"/>
    </xf>
    <xf numFmtId="3" fontId="0" fillId="0" borderId="0" xfId="0" applyNumberFormat="1" applyFont="1" applyAlignment="1">
      <alignment horizontal="right" wrapText="1"/>
    </xf>
    <xf numFmtId="169" fontId="0" fillId="0" borderId="0" xfId="0" applyNumberFormat="1" applyFont="1" applyAlignment="1">
      <alignment horizontal="right" vertical="top" wrapText="1"/>
    </xf>
    <xf numFmtId="3" fontId="0" fillId="0" borderId="0" xfId="0" applyNumberFormat="1" applyAlignment="1">
      <alignment horizontal="right" vertical="top" wrapText="1"/>
    </xf>
    <xf numFmtId="0" fontId="0" fillId="0" borderId="0" xfId="0" applyAlignment="1">
      <alignment horizontal="left"/>
    </xf>
    <xf numFmtId="2" fontId="0" fillId="0" borderId="0" xfId="0" applyNumberFormat="1" applyFont="1" applyAlignment="1">
      <alignment horizontal="right" vertical="top" wrapText="1"/>
    </xf>
    <xf numFmtId="3" fontId="0" fillId="0" borderId="0" xfId="0" applyNumberFormat="1" applyFont="1" applyAlignment="1">
      <alignment horizontal="right" vertical="top" wrapText="1"/>
    </xf>
    <xf numFmtId="3" fontId="0" fillId="0" borderId="0" xfId="0" applyNumberFormat="1" applyBorder="1" applyAlignment="1">
      <alignment/>
    </xf>
    <xf numFmtId="0" fontId="0" fillId="0" borderId="0" xfId="0" applyBorder="1" applyAlignment="1">
      <alignment horizontal="left"/>
    </xf>
    <xf numFmtId="169" fontId="0" fillId="0" borderId="0" xfId="0" applyNumberFormat="1" applyBorder="1" applyAlignment="1">
      <alignment/>
    </xf>
    <xf numFmtId="0" fontId="0" fillId="0" borderId="12" xfId="0" applyBorder="1" applyAlignment="1">
      <alignment horizontal="left"/>
    </xf>
    <xf numFmtId="2" fontId="0" fillId="0" borderId="12" xfId="0" applyNumberFormat="1" applyFont="1" applyBorder="1" applyAlignment="1">
      <alignment horizontal="right" vertical="top" wrapText="1"/>
    </xf>
    <xf numFmtId="3" fontId="0" fillId="0" borderId="12" xfId="0" applyNumberFormat="1" applyBorder="1" applyAlignment="1">
      <alignment/>
    </xf>
    <xf numFmtId="0" fontId="0" fillId="0" borderId="0" xfId="0" applyFont="1" applyFill="1" applyAlignment="1">
      <alignment wrapText="1"/>
    </xf>
    <xf numFmtId="0" fontId="28" fillId="0" borderId="0" xfId="0" applyFont="1" applyAlignment="1">
      <alignment horizontal="left" vertical="top"/>
    </xf>
    <xf numFmtId="0" fontId="0" fillId="0" borderId="0" xfId="0" applyFont="1" applyAlignment="1">
      <alignment horizontal="left" vertical="top"/>
    </xf>
    <xf numFmtId="2" fontId="0" fillId="0" borderId="0" xfId="0" applyNumberFormat="1" applyAlignment="1">
      <alignment horizontal="right"/>
    </xf>
    <xf numFmtId="2" fontId="0" fillId="0" borderId="12" xfId="0" applyNumberFormat="1" applyBorder="1" applyAlignment="1">
      <alignment horizontal="right"/>
    </xf>
    <xf numFmtId="2" fontId="0" fillId="0" borderId="0" xfId="0" applyNumberFormat="1" applyBorder="1" applyAlignment="1">
      <alignment horizontal="right"/>
    </xf>
    <xf numFmtId="0" fontId="0" fillId="0" borderId="0" xfId="0" applyBorder="1" applyAlignment="1">
      <alignment horizontal="left" vertical="top"/>
    </xf>
    <xf numFmtId="2" fontId="0" fillId="0" borderId="0" xfId="0" applyNumberFormat="1" applyBorder="1" applyAlignment="1">
      <alignment horizontal="right" vertical="top"/>
    </xf>
    <xf numFmtId="0" fontId="0" fillId="0" borderId="0" xfId="0" applyAlignment="1">
      <alignment horizontal="left" vertical="top"/>
    </xf>
    <xf numFmtId="0" fontId="4" fillId="0" borderId="0" xfId="64" applyFont="1" applyFill="1" applyAlignment="1">
      <alignment/>
    </xf>
    <xf numFmtId="0" fontId="0" fillId="0" borderId="0" xfId="0" applyFill="1" applyAlignment="1">
      <alignment/>
    </xf>
    <xf numFmtId="0" fontId="4" fillId="0" borderId="0" xfId="64" applyAlignment="1">
      <alignment/>
    </xf>
    <xf numFmtId="0" fontId="0" fillId="0" borderId="0" xfId="0" applyFont="1" applyFill="1" applyBorder="1" applyAlignment="1">
      <alignment horizontal="left"/>
    </xf>
    <xf numFmtId="0" fontId="0" fillId="0" borderId="17" xfId="0" applyFont="1" applyBorder="1" applyAlignment="1">
      <alignment horizontal="center"/>
    </xf>
    <xf numFmtId="3" fontId="0" fillId="0" borderId="0" xfId="0" applyNumberFormat="1" applyFill="1" applyAlignment="1">
      <alignment/>
    </xf>
    <xf numFmtId="3" fontId="0" fillId="0" borderId="12" xfId="0" applyNumberFormat="1" applyFill="1" applyBorder="1" applyAlignment="1">
      <alignment/>
    </xf>
    <xf numFmtId="4" fontId="0" fillId="0" borderId="0" xfId="0" applyNumberFormat="1" applyFill="1" applyAlignment="1">
      <alignment/>
    </xf>
    <xf numFmtId="0" fontId="0" fillId="0" borderId="12" xfId="0" applyBorder="1" applyAlignment="1">
      <alignment horizontal="right" wrapText="1"/>
    </xf>
    <xf numFmtId="169" fontId="0" fillId="0" borderId="0" xfId="0" applyNumberFormat="1" applyFont="1" applyBorder="1" applyAlignment="1">
      <alignment horizontal="right"/>
    </xf>
    <xf numFmtId="164" fontId="0" fillId="0" borderId="0" xfId="0" applyNumberFormat="1" applyAlignment="1">
      <alignment/>
    </xf>
    <xf numFmtId="199" fontId="0" fillId="0" borderId="0" xfId="0" applyNumberFormat="1" applyAlignment="1">
      <alignment/>
    </xf>
    <xf numFmtId="169" fontId="0" fillId="0" borderId="12" xfId="0" applyNumberFormat="1" applyFont="1" applyBorder="1" applyAlignment="1">
      <alignment horizontal="right"/>
    </xf>
    <xf numFmtId="0" fontId="1" fillId="0" borderId="0" xfId="0" applyNumberFormat="1" applyFont="1" applyBorder="1" applyAlignment="1">
      <alignment horizontal="right"/>
    </xf>
    <xf numFmtId="201" fontId="0" fillId="0" borderId="0" xfId="0" applyNumberFormat="1" applyBorder="1" applyAlignment="1">
      <alignment/>
    </xf>
    <xf numFmtId="199" fontId="0" fillId="0" borderId="0" xfId="0" applyNumberFormat="1" applyBorder="1" applyAlignment="1">
      <alignment/>
    </xf>
    <xf numFmtId="0" fontId="0" fillId="0" borderId="0" xfId="0" applyFont="1" applyBorder="1" applyAlignment="1">
      <alignment horizontal="center"/>
    </xf>
    <xf numFmtId="169" fontId="0" fillId="0" borderId="12" xfId="0" applyNumberFormat="1" applyBorder="1" applyAlignment="1">
      <alignment/>
    </xf>
    <xf numFmtId="0" fontId="0" fillId="0" borderId="12" xfId="0" applyFont="1" applyBorder="1" applyAlignment="1">
      <alignment horizontal="left"/>
    </xf>
    <xf numFmtId="183" fontId="0" fillId="0" borderId="0" xfId="53" applyNumberFormat="1" applyFont="1" applyAlignment="1">
      <alignment/>
    </xf>
    <xf numFmtId="183" fontId="0" fillId="0" borderId="12" xfId="53" applyNumberFormat="1" applyFont="1" applyBorder="1" applyAlignment="1">
      <alignment/>
    </xf>
    <xf numFmtId="169" fontId="27" fillId="0" borderId="0" xfId="0" applyNumberFormat="1" applyFont="1" applyFill="1" applyBorder="1" applyAlignment="1" applyProtection="1">
      <alignment horizontal="right" vertical="top" wrapText="1" indent="2"/>
      <protection/>
    </xf>
    <xf numFmtId="17" fontId="27" fillId="0" borderId="0" xfId="0" applyNumberFormat="1" applyFont="1" applyFill="1" applyBorder="1" applyAlignment="1" applyProtection="1">
      <alignment horizontal="left" vertical="top" wrapText="1" readingOrder="1"/>
      <protection/>
    </xf>
    <xf numFmtId="17" fontId="27" fillId="0" borderId="0" xfId="0" applyNumberFormat="1" applyFont="1" applyFill="1" applyBorder="1" applyAlignment="1" applyProtection="1">
      <alignment vertical="top" wrapText="1" readingOrder="1"/>
      <protection/>
    </xf>
    <xf numFmtId="0" fontId="0" fillId="0" borderId="0" xfId="64" applyFont="1" applyAlignment="1" applyProtection="1">
      <alignment/>
      <protection/>
    </xf>
    <xf numFmtId="0" fontId="0" fillId="0" borderId="12" xfId="0" applyBorder="1" applyAlignment="1">
      <alignment horizontal="center" wrapText="1"/>
    </xf>
    <xf numFmtId="169" fontId="27" fillId="0" borderId="0" xfId="0" applyNumberFormat="1" applyFont="1" applyFill="1" applyBorder="1" applyAlignment="1" applyProtection="1">
      <alignment horizontal="center" vertical="top" wrapText="1" readingOrder="1"/>
      <protection/>
    </xf>
    <xf numFmtId="17" fontId="27" fillId="0" borderId="12" xfId="0" applyNumberFormat="1" applyFont="1" applyFill="1" applyBorder="1" applyAlignment="1" applyProtection="1">
      <alignment horizontal="left" vertical="top" wrapText="1" readingOrder="1"/>
      <protection/>
    </xf>
    <xf numFmtId="169" fontId="27" fillId="0" borderId="12" xfId="0" applyNumberFormat="1" applyFont="1" applyFill="1" applyBorder="1" applyAlignment="1" applyProtection="1">
      <alignment horizontal="center" vertical="top" wrapText="1" readingOrder="1"/>
      <protection/>
    </xf>
    <xf numFmtId="169" fontId="27" fillId="0" borderId="12" xfId="0" applyNumberFormat="1" applyFont="1" applyFill="1" applyBorder="1" applyAlignment="1" applyProtection="1">
      <alignment horizontal="center" vertical="top" wrapText="1"/>
      <protection/>
    </xf>
    <xf numFmtId="169" fontId="27" fillId="0" borderId="0" xfId="0" applyNumberFormat="1" applyFont="1" applyFill="1" applyBorder="1" applyAlignment="1" applyProtection="1">
      <alignment horizontal="left" vertical="top" wrapText="1" readingOrder="1"/>
      <protection/>
    </xf>
    <xf numFmtId="0" fontId="0" fillId="0" borderId="0" xfId="0" applyFont="1" applyFill="1" applyAlignment="1">
      <alignment horizontal="left"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0" fontId="2" fillId="0" borderId="0" xfId="0" applyFont="1" applyAlignment="1">
      <alignment wrapText="1"/>
    </xf>
    <xf numFmtId="0" fontId="0" fillId="0" borderId="0" xfId="0" applyAlignment="1">
      <alignment wrapText="1"/>
    </xf>
    <xf numFmtId="0" fontId="2" fillId="0" borderId="0" xfId="0" applyFont="1" applyAlignment="1">
      <alignment horizontal="left"/>
    </xf>
    <xf numFmtId="0" fontId="0" fillId="0" borderId="17" xfId="0" applyFill="1" applyBorder="1" applyAlignment="1">
      <alignment horizontal="center"/>
    </xf>
    <xf numFmtId="0" fontId="0" fillId="0" borderId="0" xfId="0" applyBorder="1" applyAlignment="1">
      <alignment wrapText="1"/>
    </xf>
    <xf numFmtId="0" fontId="0" fillId="0" borderId="0" xfId="0" applyFont="1" applyAlignment="1">
      <alignment vertical="top" wrapText="1"/>
    </xf>
    <xf numFmtId="0" fontId="0" fillId="0" borderId="0" xfId="0" applyBorder="1" applyAlignment="1">
      <alignment horizontal="left" wrapText="1"/>
    </xf>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0" fillId="0" borderId="0" xfId="0" applyAlignment="1">
      <alignment wrapText="1" shrinkToFit="1"/>
    </xf>
    <xf numFmtId="0" fontId="0" fillId="0" borderId="0" xfId="0" applyFont="1" applyBorder="1" applyAlignment="1">
      <alignment horizontal="center"/>
    </xf>
    <xf numFmtId="0" fontId="26" fillId="0" borderId="0" xfId="0" applyFont="1" applyFill="1" applyAlignment="1">
      <alignment horizontal="left" vertical="top" wrapText="1"/>
    </xf>
    <xf numFmtId="0" fontId="0" fillId="0" borderId="17" xfId="0" applyBorder="1" applyAlignment="1">
      <alignment horizontal="center"/>
    </xf>
    <xf numFmtId="17" fontId="27" fillId="0" borderId="0" xfId="0" applyNumberFormat="1" applyFont="1" applyFill="1" applyBorder="1" applyAlignment="1" applyProtection="1">
      <alignment horizontal="left" vertical="top" wrapText="1" readingOrder="1"/>
      <protection/>
    </xf>
    <xf numFmtId="0" fontId="0" fillId="0" borderId="18" xfId="0" applyBorder="1" applyAlignment="1">
      <alignment horizontal="center"/>
    </xf>
    <xf numFmtId="0" fontId="0" fillId="0" borderId="19" xfId="0" applyBorder="1" applyAlignment="1">
      <alignment horizontal="center"/>
    </xf>
  </cellXfs>
  <cellStyles count="59">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te" xfId="68"/>
    <cellStyle name="Output" xfId="69"/>
    <cellStyle name="Percent"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worksheet" Target="worksheets/sheet11.xml" /><Relationship Id="rId20" Type="http://schemas.openxmlformats.org/officeDocument/2006/relationships/chartsheet" Target="chartsheets/sheet9.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chartsheet" Target="chartsheets/sheet10.xml" /><Relationship Id="rId24" Type="http://schemas.openxmlformats.org/officeDocument/2006/relationships/chartsheet" Target="chartsheets/sheet11.xml" /><Relationship Id="rId25" Type="http://schemas.openxmlformats.org/officeDocument/2006/relationships/chartsheet" Target="chartsheets/sheet12.xml" /><Relationship Id="rId26" Type="http://schemas.openxmlformats.org/officeDocument/2006/relationships/worksheet" Target="worksheets/sheet14.xml" /><Relationship Id="rId27" Type="http://schemas.openxmlformats.org/officeDocument/2006/relationships/worksheet" Target="worksheets/sheet15.xml" /><Relationship Id="rId28" Type="http://schemas.openxmlformats.org/officeDocument/2006/relationships/worksheet" Target="worksheets/sheet16.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Gross World Product, 1950-2009</a:t>
            </a:r>
          </a:p>
        </c:rich>
      </c:tx>
      <c:layout>
        <c:manualLayout>
          <c:xMode val="factor"/>
          <c:yMode val="factor"/>
          <c:x val="-0.0065"/>
          <c:y val="0"/>
        </c:manualLayout>
      </c:layout>
      <c:spPr>
        <a:noFill/>
        <a:ln>
          <a:noFill/>
        </a:ln>
      </c:spPr>
    </c:title>
    <c:plotArea>
      <c:layout>
        <c:manualLayout>
          <c:xMode val="edge"/>
          <c:yMode val="edge"/>
          <c:x val="0.05875"/>
          <c:y val="0.12175"/>
          <c:w val="0.925"/>
          <c:h val="0.8125"/>
        </c:manualLayout>
      </c:layout>
      <c:scatterChart>
        <c:scatterStyle val="line"/>
        <c:varyColors val="0"/>
        <c:ser>
          <c:idx val="0"/>
          <c:order val="0"/>
          <c:tx>
            <c:v>Total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'Gross World Product'!$A$6:$A$65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'Gross World Product'!$B$6:$B$65</c:f>
              <c:numCache>
                <c:ptCount val="60"/>
                <c:pt idx="0">
                  <c:v>7.04221266295</c:v>
                </c:pt>
                <c:pt idx="1">
                  <c:v>7.50969187046</c:v>
                </c:pt>
                <c:pt idx="2">
                  <c:v>7.8421633455699995</c:v>
                </c:pt>
                <c:pt idx="3">
                  <c:v>8.24836427434</c:v>
                </c:pt>
                <c:pt idx="4">
                  <c:v>8.525750036329999</c:v>
                </c:pt>
                <c:pt idx="5">
                  <c:v>9.065950328729999</c:v>
                </c:pt>
                <c:pt idx="6">
                  <c:v>9.439570889280002</c:v>
                </c:pt>
                <c:pt idx="7">
                  <c:v>9.81223618537</c:v>
                </c:pt>
                <c:pt idx="8">
                  <c:v>10.063007202899998</c:v>
                </c:pt>
                <c:pt idx="9">
                  <c:v>10.60221060899</c:v>
                </c:pt>
                <c:pt idx="10">
                  <c:v>11.14128988205</c:v>
                </c:pt>
                <c:pt idx="11">
                  <c:v>11.57200095233</c:v>
                </c:pt>
                <c:pt idx="12">
                  <c:v>12.17119341332</c:v>
                </c:pt>
                <c:pt idx="13">
                  <c:v>12.79403364264</c:v>
                </c:pt>
                <c:pt idx="14">
                  <c:v>13.65498966037</c:v>
                </c:pt>
                <c:pt idx="15">
                  <c:v>14.37567017273</c:v>
                </c:pt>
                <c:pt idx="16">
                  <c:v>15.184749361680002</c:v>
                </c:pt>
                <c:pt idx="17">
                  <c:v>15.755339215420003</c:v>
                </c:pt>
                <c:pt idx="18">
                  <c:v>16.656856968059998</c:v>
                </c:pt>
                <c:pt idx="19">
                  <c:v>17.648132278619997</c:v>
                </c:pt>
                <c:pt idx="20">
                  <c:v>18.502985464619996</c:v>
                </c:pt>
                <c:pt idx="21">
                  <c:v>19.3104539331</c:v>
                </c:pt>
                <c:pt idx="22">
                  <c:v>20.354000300229995</c:v>
                </c:pt>
                <c:pt idx="23">
                  <c:v>21.68796576213</c:v>
                </c:pt>
                <c:pt idx="24">
                  <c:v>22.14850322887</c:v>
                </c:pt>
                <c:pt idx="25">
                  <c:v>22.457900814329996</c:v>
                </c:pt>
                <c:pt idx="26">
                  <c:v>23.602936730899998</c:v>
                </c:pt>
                <c:pt idx="27">
                  <c:v>24.53937776245</c:v>
                </c:pt>
                <c:pt idx="28">
                  <c:v>25.62954546251</c:v>
                </c:pt>
                <c:pt idx="29">
                  <c:v>26.66686182688</c:v>
                </c:pt>
                <c:pt idx="30">
                  <c:v>27.191549122529995</c:v>
                </c:pt>
                <c:pt idx="31">
                  <c:v>27.67287150829</c:v>
                </c:pt>
                <c:pt idx="32">
                  <c:v>27.893659709679998</c:v>
                </c:pt>
                <c:pt idx="33">
                  <c:v>28.596753977850003</c:v>
                </c:pt>
                <c:pt idx="34">
                  <c:v>29.945617968909993</c:v>
                </c:pt>
                <c:pt idx="35">
                  <c:v>30.983811427999996</c:v>
                </c:pt>
                <c:pt idx="36">
                  <c:v>31.99716168985</c:v>
                </c:pt>
                <c:pt idx="37">
                  <c:v>33.24356560180999</c:v>
                </c:pt>
                <c:pt idx="38">
                  <c:v>34.67596599085</c:v>
                </c:pt>
                <c:pt idx="39">
                  <c:v>39.92069559096</c:v>
                </c:pt>
                <c:pt idx="40">
                  <c:v>40.77622884742001</c:v>
                </c:pt>
                <c:pt idx="41">
                  <c:v>41.161982544570016</c:v>
                </c:pt>
                <c:pt idx="42">
                  <c:v>41.79428707870999</c:v>
                </c:pt>
                <c:pt idx="43">
                  <c:v>42.498548599399996</c:v>
                </c:pt>
                <c:pt idx="44">
                  <c:v>43.768876839099995</c:v>
                </c:pt>
                <c:pt idx="45">
                  <c:v>45.30285235906</c:v>
                </c:pt>
                <c:pt idx="46">
                  <c:v>46.752682601729994</c:v>
                </c:pt>
                <c:pt idx="47">
                  <c:v>48.50381589631999</c:v>
                </c:pt>
                <c:pt idx="48">
                  <c:v>49.4291615561</c:v>
                </c:pt>
                <c:pt idx="49">
                  <c:v>51.15641098993</c:v>
                </c:pt>
                <c:pt idx="50">
                  <c:v>53.618996448059995</c:v>
                </c:pt>
                <c:pt idx="51">
                  <c:v>54.99483931008</c:v>
                </c:pt>
                <c:pt idx="52">
                  <c:v>56.70450028689</c:v>
                </c:pt>
                <c:pt idx="53">
                  <c:v>59.030379452350004</c:v>
                </c:pt>
                <c:pt idx="54">
                  <c:v>61.95621635297</c:v>
                </c:pt>
                <c:pt idx="55">
                  <c:v>64.74277557288</c:v>
                </c:pt>
                <c:pt idx="56">
                  <c:v>68.05738579852</c:v>
                </c:pt>
                <c:pt idx="57">
                  <c:v>71.58297812657</c:v>
                </c:pt>
                <c:pt idx="58">
                  <c:v>73.69122533776998</c:v>
                </c:pt>
                <c:pt idx="59">
                  <c:v>73.24323196674001</c:v>
                </c:pt>
              </c:numCache>
            </c:numRef>
          </c:yVal>
          <c:smooth val="0"/>
        </c:ser>
        <c:axId val="4451212"/>
        <c:axId val="40060909"/>
      </c:scatterChart>
      <c:valAx>
        <c:axId val="4451212"/>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The Conference Board</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060909"/>
        <c:crosses val="autoZero"/>
        <c:crossBetween val="midCat"/>
        <c:dispUnits/>
      </c:valAx>
      <c:valAx>
        <c:axId val="40060909"/>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Trillion 2009 U.S. Dollars</a:t>
                </a:r>
              </a:p>
            </c:rich>
          </c:tx>
          <c:layout>
            <c:manualLayout>
              <c:xMode val="factor"/>
              <c:yMode val="factor"/>
              <c:x val="-0.00175"/>
              <c:y val="-0.004"/>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5121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Food Price Index, 
January 1990 - January 2011</a:t>
            </a:r>
          </a:p>
        </c:rich>
      </c:tx>
      <c:layout/>
      <c:spPr>
        <a:noFill/>
        <a:ln>
          <a:noFill/>
        </a:ln>
      </c:spPr>
    </c:title>
    <c:plotArea>
      <c:layout>
        <c:manualLayout>
          <c:xMode val="edge"/>
          <c:yMode val="edge"/>
          <c:x val="0.07975"/>
          <c:y val="0.12175"/>
          <c:w val="0.904"/>
          <c:h val="0.8125"/>
        </c:manualLayout>
      </c:layout>
      <c:scatterChart>
        <c:scatterStyle val="line"/>
        <c:varyColors val="0"/>
        <c:ser>
          <c:idx val="0"/>
          <c:order val="0"/>
          <c:tx>
            <c:v>FFPI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106.8577259190692</c:v>
              </c:pt>
              <c:pt idx="1">
                <c:v>108.03916164689518</c:v>
              </c:pt>
              <c:pt idx="2">
                <c:v>106.345166129249</c:v>
              </c:pt>
              <c:pt idx="3">
                <c:v>112.7815947762932</c:v>
              </c:pt>
              <c:pt idx="4">
                <c:v>109.82847824996205</c:v>
              </c:pt>
              <c:pt idx="5">
                <c:v>107.33866758380462</c:v>
              </c:pt>
              <c:pt idx="6">
                <c:v>104.13643806569554</c:v>
              </c:pt>
              <c:pt idx="7">
                <c:v>100.87376913663614</c:v>
              </c:pt>
              <c:pt idx="8">
                <c:v>102.40559466650168</c:v>
              </c:pt>
              <c:pt idx="9">
                <c:v>101.35515784228558</c:v>
              </c:pt>
              <c:pt idx="10">
                <c:v>101.04908918624378</c:v>
              </c:pt>
              <c:pt idx="11">
                <c:v>103.86295471175096</c:v>
              </c:pt>
              <c:pt idx="12">
                <c:v>103.1042825478091</c:v>
              </c:pt>
              <c:pt idx="13">
                <c:v>104.92625514561304</c:v>
              </c:pt>
              <c:pt idx="14">
                <c:v>103.60187325376654</c:v>
              </c:pt>
              <c:pt idx="15">
                <c:v>100.66375882933913</c:v>
              </c:pt>
              <c:pt idx="16">
                <c:v>99.49458246440595</c:v>
              </c:pt>
              <c:pt idx="17">
                <c:v>100.72564130299463</c:v>
              </c:pt>
              <c:pt idx="18">
                <c:v>100.87681325701757</c:v>
              </c:pt>
              <c:pt idx="19">
                <c:v>101.36906219394007</c:v>
              </c:pt>
              <c:pt idx="20">
                <c:v>103.53613704087525</c:v>
              </c:pt>
              <c:pt idx="21">
                <c:v>106.912200315121</c:v>
              </c:pt>
              <c:pt idx="22">
                <c:v>108.87225785219844</c:v>
              </c:pt>
              <c:pt idx="23">
                <c:v>108.80704574770667</c:v>
              </c:pt>
              <c:pt idx="24">
                <c:v>108.77133108226842</c:v>
              </c:pt>
              <c:pt idx="25">
                <c:v>110.35081315260088</c:v>
              </c:pt>
              <c:pt idx="26">
                <c:v>109.07501291906517</c:v>
              </c:pt>
              <c:pt idx="27">
                <c:v>108.64353889970455</c:v>
              </c:pt>
              <c:pt idx="28">
                <c:v>109.76612134806847</c:v>
              </c:pt>
              <c:pt idx="29">
                <c:v>111.88482254576273</c:v>
              </c:pt>
              <c:pt idx="30">
                <c:v>109.65135225684624</c:v>
              </c:pt>
              <c:pt idx="31">
                <c:v>107.60659610767472</c:v>
              </c:pt>
              <c:pt idx="32">
                <c:v>108.03645286435989</c:v>
              </c:pt>
              <c:pt idx="33">
                <c:v>105.85378915437907</c:v>
              </c:pt>
              <c:pt idx="34">
                <c:v>107.83691072484766</c:v>
              </c:pt>
              <c:pt idx="35">
                <c:v>103.88304815176608</c:v>
              </c:pt>
              <c:pt idx="36">
                <c:v>105.12240300934309</c:v>
              </c:pt>
              <c:pt idx="37">
                <c:v>105.07152207963718</c:v>
              </c:pt>
              <c:pt idx="38">
                <c:v>106.70902845546027</c:v>
              </c:pt>
              <c:pt idx="39">
                <c:v>105.49247426015944</c:v>
              </c:pt>
              <c:pt idx="40">
                <c:v>105.48573366002977</c:v>
              </c:pt>
              <c:pt idx="41">
                <c:v>102.94201403030537</c:v>
              </c:pt>
              <c:pt idx="42">
                <c:v>103.31722070150536</c:v>
              </c:pt>
              <c:pt idx="43">
                <c:v>101.32579507050488</c:v>
              </c:pt>
              <c:pt idx="44">
                <c:v>101.91582918210892</c:v>
              </c:pt>
              <c:pt idx="45">
                <c:v>103.52384348803585</c:v>
              </c:pt>
              <c:pt idx="46">
                <c:v>106.47088567201419</c:v>
              </c:pt>
              <c:pt idx="47">
                <c:v>107.85436657121276</c:v>
              </c:pt>
              <c:pt idx="48">
                <c:v>109.05418496415528</c:v>
              </c:pt>
              <c:pt idx="49">
                <c:v>108.31374874155347</c:v>
              </c:pt>
              <c:pt idx="50">
                <c:v>107.84140087705455</c:v>
              </c:pt>
              <c:pt idx="51">
                <c:v>105.32664596832458</c:v>
              </c:pt>
              <c:pt idx="52">
                <c:v>108.5046826157125</c:v>
              </c:pt>
              <c:pt idx="53">
                <c:v>108.00690413401198</c:v>
              </c:pt>
              <c:pt idx="54">
                <c:v>105.68466319937022</c:v>
              </c:pt>
              <c:pt idx="55">
                <c:v>109.0155643726522</c:v>
              </c:pt>
              <c:pt idx="56">
                <c:v>113.41871934538739</c:v>
              </c:pt>
              <c:pt idx="57">
                <c:v>114.41710818854565</c:v>
              </c:pt>
              <c:pt idx="58">
                <c:v>118.37788470453333</c:v>
              </c:pt>
              <c:pt idx="59">
                <c:v>118.51906950228603</c:v>
              </c:pt>
              <c:pt idx="60">
                <c:v>118.14206700268983</c:v>
              </c:pt>
              <c:pt idx="61">
                <c:v>120.53965615341826</c:v>
              </c:pt>
              <c:pt idx="62">
                <c:v>121.7613037027898</c:v>
              </c:pt>
              <c:pt idx="63">
                <c:v>118.3162312342383</c:v>
              </c:pt>
              <c:pt idx="64">
                <c:v>118.58237450522317</c:v>
              </c:pt>
              <c:pt idx="65">
                <c:v>120.810523447212</c:v>
              </c:pt>
              <c:pt idx="66">
                <c:v>126.48462335700306</c:v>
              </c:pt>
              <c:pt idx="67">
                <c:v>124.16800462696096</c:v>
              </c:pt>
              <c:pt idx="68">
                <c:v>125.41462353270313</c:v>
              </c:pt>
              <c:pt idx="69">
                <c:v>129.1766658494672</c:v>
              </c:pt>
              <c:pt idx="70">
                <c:v>128.02155270867004</c:v>
              </c:pt>
              <c:pt idx="71">
                <c:v>126.83951891638262</c:v>
              </c:pt>
              <c:pt idx="72">
                <c:v>128.83224967002792</c:v>
              </c:pt>
              <c:pt idx="73">
                <c:v>129.28930610597388</c:v>
              </c:pt>
              <c:pt idx="74">
                <c:v>130.86536368770544</c:v>
              </c:pt>
              <c:pt idx="75">
                <c:v>134.12498382138926</c:v>
              </c:pt>
              <c:pt idx="76">
                <c:v>137.2394490546095</c:v>
              </c:pt>
              <c:pt idx="77">
                <c:v>134.47441500853304</c:v>
              </c:pt>
              <c:pt idx="78">
                <c:v>133.06611998968148</c:v>
              </c:pt>
              <c:pt idx="79">
                <c:v>132.27363145445446</c:v>
              </c:pt>
              <c:pt idx="80">
                <c:v>126.96402191788019</c:v>
              </c:pt>
              <c:pt idx="81">
                <c:v>122.7610281821139</c:v>
              </c:pt>
              <c:pt idx="82">
                <c:v>119.7880213634835</c:v>
              </c:pt>
              <c:pt idx="83">
                <c:v>119.60192941084927</c:v>
              </c:pt>
              <c:pt idx="84">
                <c:v>118.09125502681593</c:v>
              </c:pt>
              <c:pt idx="85">
                <c:v>119.60542111556136</c:v>
              </c:pt>
              <c:pt idx="86">
                <c:v>122.20822964696158</c:v>
              </c:pt>
              <c:pt idx="87">
                <c:v>122.23638848506218</c:v>
              </c:pt>
              <c:pt idx="88">
                <c:v>121.89918450831024</c:v>
              </c:pt>
              <c:pt idx="89">
                <c:v>117.91382858397795</c:v>
              </c:pt>
              <c:pt idx="90">
                <c:v>114.9858432888831</c:v>
              </c:pt>
              <c:pt idx="91">
                <c:v>116.63941713297449</c:v>
              </c:pt>
              <c:pt idx="92">
                <c:v>115.98513049421699</c:v>
              </c:pt>
              <c:pt idx="93">
                <c:v>117.51988078159071</c:v>
              </c:pt>
              <c:pt idx="94">
                <c:v>118.42983359186398</c:v>
              </c:pt>
              <c:pt idx="95">
                <c:v>115.06067009687152</c:v>
              </c:pt>
              <c:pt idx="96">
                <c:v>113.53647365597482</c:v>
              </c:pt>
              <c:pt idx="97">
                <c:v>113.10915867026449</c:v>
              </c:pt>
              <c:pt idx="98">
                <c:v>112.73922343870278</c:v>
              </c:pt>
              <c:pt idx="99">
                <c:v>111.3843884568394</c:v>
              </c:pt>
              <c:pt idx="100">
                <c:v>109.78647723884669</c:v>
              </c:pt>
              <c:pt idx="101">
                <c:v>106.67412729556185</c:v>
              </c:pt>
              <c:pt idx="102">
                <c:v>105.11659814045238</c:v>
              </c:pt>
              <c:pt idx="103">
                <c:v>102.81020780033661</c:v>
              </c:pt>
              <c:pt idx="104">
                <c:v>101.20217693382699</c:v>
              </c:pt>
              <c:pt idx="105">
                <c:v>102.68404238250004</c:v>
              </c:pt>
              <c:pt idx="106">
                <c:v>103.10522536297637</c:v>
              </c:pt>
              <c:pt idx="107">
                <c:v>102.58117768413548</c:v>
              </c:pt>
              <c:pt idx="108">
                <c:v>101.05685488888315</c:v>
              </c:pt>
              <c:pt idx="109">
                <c:v>96.76583797641455</c:v>
              </c:pt>
              <c:pt idx="110">
                <c:v>94.64645825734505</c:v>
              </c:pt>
              <c:pt idx="111">
                <c:v>92.31371822489879</c:v>
              </c:pt>
              <c:pt idx="112">
                <c:v>91.66065857736784</c:v>
              </c:pt>
              <c:pt idx="113">
                <c:v>90.95107037547574</c:v>
              </c:pt>
              <c:pt idx="114">
                <c:v>88.29012623032406</c:v>
              </c:pt>
              <c:pt idx="115">
                <c:v>90.98204472699601</c:v>
              </c:pt>
              <c:pt idx="116">
                <c:v>91.60505110723955</c:v>
              </c:pt>
              <c:pt idx="117">
                <c:v>90.73281643126533</c:v>
              </c:pt>
              <c:pt idx="118">
                <c:v>90.24919116334097</c:v>
              </c:pt>
              <c:pt idx="119">
                <c:v>88.35222317456288</c:v>
              </c:pt>
              <c:pt idx="120">
                <c:v>87.61114342050622</c:v>
              </c:pt>
              <c:pt idx="121">
                <c:v>88.96254959159356</c:v>
              </c:pt>
              <c:pt idx="122">
                <c:v>88.83010432060107</c:v>
              </c:pt>
              <c:pt idx="123">
                <c:v>89.01150932225252</c:v>
              </c:pt>
              <c:pt idx="124">
                <c:v>89.06908923389612</c:v>
              </c:pt>
              <c:pt idx="125">
                <c:v>90.06506492777739</c:v>
              </c:pt>
              <c:pt idx="126">
                <c:v>90.54612977640642</c:v>
              </c:pt>
              <c:pt idx="127">
                <c:v>90.34970100204745</c:v>
              </c:pt>
              <c:pt idx="128">
                <c:v>90.01467095212585</c:v>
              </c:pt>
              <c:pt idx="129">
                <c:v>91.7497598685759</c:v>
              </c:pt>
              <c:pt idx="130">
                <c:v>91.746534508407</c:v>
              </c:pt>
              <c:pt idx="131">
                <c:v>94.23319115874651</c:v>
              </c:pt>
              <c:pt idx="132">
                <c:v>91.97527117355394</c:v>
              </c:pt>
              <c:pt idx="133">
                <c:v>92.79231786094819</c:v>
              </c:pt>
              <c:pt idx="134">
                <c:v>94.13967350767216</c:v>
              </c:pt>
              <c:pt idx="135">
                <c:v>92.50621487122581</c:v>
              </c:pt>
              <c:pt idx="136">
                <c:v>93.97599975096351</c:v>
              </c:pt>
              <c:pt idx="137">
                <c:v>92.777384156385</c:v>
              </c:pt>
              <c:pt idx="138">
                <c:v>95.37714245844147</c:v>
              </c:pt>
              <c:pt idx="139">
                <c:v>95.21946436102353</c:v>
              </c:pt>
              <c:pt idx="140">
                <c:v>93.69099718774454</c:v>
              </c:pt>
              <c:pt idx="141">
                <c:v>91.753278342807</c:v>
              </c:pt>
              <c:pt idx="142">
                <c:v>92.64498199693527</c:v>
              </c:pt>
              <c:pt idx="143">
                <c:v>92.27078179301202</c:v>
              </c:pt>
              <c:pt idx="144">
                <c:v>90.1877394952914</c:v>
              </c:pt>
              <c:pt idx="145">
                <c:v>88.30213830663008</c:v>
              </c:pt>
              <c:pt idx="146">
                <c:v>88.38810029100719</c:v>
              </c:pt>
              <c:pt idx="147">
                <c:v>86.7910028288506</c:v>
              </c:pt>
              <c:pt idx="148">
                <c:v>85.27271784965859</c:v>
              </c:pt>
              <c:pt idx="149">
                <c:v>86.10471939637478</c:v>
              </c:pt>
              <c:pt idx="150">
                <c:v>88.13752382335576</c:v>
              </c:pt>
              <c:pt idx="151">
                <c:v>89.65033710950887</c:v>
              </c:pt>
              <c:pt idx="152">
                <c:v>92.95899441090427</c:v>
              </c:pt>
              <c:pt idx="153">
                <c:v>93.44430144783452</c:v>
              </c:pt>
              <c:pt idx="154">
                <c:v>95.18098778391692</c:v>
              </c:pt>
              <c:pt idx="155">
                <c:v>94.58768098641723</c:v>
              </c:pt>
              <c:pt idx="156">
                <c:v>95.48046835493597</c:v>
              </c:pt>
              <c:pt idx="157">
                <c:v>97.15823108695699</c:v>
              </c:pt>
              <c:pt idx="158">
                <c:v>95.32346041135892</c:v>
              </c:pt>
              <c:pt idx="159">
                <c:v>94.4825685338385</c:v>
              </c:pt>
              <c:pt idx="160">
                <c:v>95.36202036481959</c:v>
              </c:pt>
              <c:pt idx="161">
                <c:v>95.64229273357874</c:v>
              </c:pt>
              <c:pt idx="162">
                <c:v>94.72356460374223</c:v>
              </c:pt>
              <c:pt idx="163">
                <c:v>96.23013263058644</c:v>
              </c:pt>
              <c:pt idx="164">
                <c:v>98.18391655614958</c:v>
              </c:pt>
              <c:pt idx="165">
                <c:v>100.80932257432103</c:v>
              </c:pt>
              <c:pt idx="166">
                <c:v>103.59070256680488</c:v>
              </c:pt>
              <c:pt idx="167">
                <c:v>105.28290661512806</c:v>
              </c:pt>
              <c:pt idx="168">
                <c:v>108.43851297316989</c:v>
              </c:pt>
              <c:pt idx="169">
                <c:v>109.56335238884286</c:v>
              </c:pt>
              <c:pt idx="170">
                <c:v>113.19583739513156</c:v>
              </c:pt>
              <c:pt idx="171">
                <c:v>113.39104036427682</c:v>
              </c:pt>
              <c:pt idx="172">
                <c:v>111.88713600024076</c:v>
              </c:pt>
              <c:pt idx="173">
                <c:v>113.95441289995946</c:v>
              </c:pt>
              <c:pt idx="174">
                <c:v>113.00441245837094</c:v>
              </c:pt>
              <c:pt idx="175">
                <c:v>112.33298899809802</c:v>
              </c:pt>
              <c:pt idx="176">
                <c:v>112.75961043684634</c:v>
              </c:pt>
              <c:pt idx="177">
                <c:v>112.10418051158739</c:v>
              </c:pt>
              <c:pt idx="178">
                <c:v>113.69016174873428</c:v>
              </c:pt>
              <c:pt idx="179">
                <c:v>114.40252306277016</c:v>
              </c:pt>
              <c:pt idx="180">
                <c:v>114.81691704630813</c:v>
              </c:pt>
              <c:pt idx="181">
                <c:v>114.14200193421978</c:v>
              </c:pt>
              <c:pt idx="182">
                <c:v>117.00046765249495</c:v>
              </c:pt>
              <c:pt idx="183">
                <c:v>114.76741010598838</c:v>
              </c:pt>
              <c:pt idx="184">
                <c:v>115.94349573223904</c:v>
              </c:pt>
              <c:pt idx="185">
                <c:v>117.1041190774067</c:v>
              </c:pt>
              <c:pt idx="186">
                <c:v>116.97350810430206</c:v>
              </c:pt>
              <c:pt idx="187">
                <c:v>116.84666521225618</c:v>
              </c:pt>
              <c:pt idx="188">
                <c:v>118.74675789009036</c:v>
              </c:pt>
              <c:pt idx="189">
                <c:v>120.40968184489485</c:v>
              </c:pt>
              <c:pt idx="190">
                <c:v>119.13052642061288</c:v>
              </c:pt>
              <c:pt idx="191">
                <c:v>121.46125713236901</c:v>
              </c:pt>
              <c:pt idx="192">
                <c:v>121.08258897036902</c:v>
              </c:pt>
              <c:pt idx="193">
                <c:v>125.58607827583322</c:v>
              </c:pt>
              <c:pt idx="194">
                <c:v>123.0622888649634</c:v>
              </c:pt>
              <c:pt idx="195">
                <c:v>124.76102240717788</c:v>
              </c:pt>
              <c:pt idx="196">
                <c:v>125.48671958133721</c:v>
              </c:pt>
              <c:pt idx="197">
                <c:v>124.69507348315608</c:v>
              </c:pt>
              <c:pt idx="198">
                <c:v>127.68678699070152</c:v>
              </c:pt>
              <c:pt idx="199">
                <c:v>125.95498638884624</c:v>
              </c:pt>
              <c:pt idx="200">
                <c:v>125.09424518089213</c:v>
              </c:pt>
              <c:pt idx="201">
                <c:v>128.26673353186044</c:v>
              </c:pt>
              <c:pt idx="202">
                <c:v>132.4987509536268</c:v>
              </c:pt>
              <c:pt idx="203">
                <c:v>134.3636810820478</c:v>
              </c:pt>
              <c:pt idx="204">
                <c:v>133.8488544843474</c:v>
              </c:pt>
              <c:pt idx="205">
                <c:v>136.44533919147943</c:v>
              </c:pt>
              <c:pt idx="206">
                <c:v>137.37895237702875</c:v>
              </c:pt>
              <c:pt idx="207">
                <c:v>140.62444241269094</c:v>
              </c:pt>
              <c:pt idx="208">
                <c:v>144.74666023312506</c:v>
              </c:pt>
              <c:pt idx="209">
                <c:v>154.01869707723876</c:v>
              </c:pt>
              <c:pt idx="210">
                <c:v>160.141483537175</c:v>
              </c:pt>
              <c:pt idx="211">
                <c:v>166.3726157847005</c:v>
              </c:pt>
              <c:pt idx="212">
                <c:v>175.2951015008479</c:v>
              </c:pt>
              <c:pt idx="213">
                <c:v>178.2405948626893</c:v>
              </c:pt>
              <c:pt idx="214">
                <c:v>185.12540241146976</c:v>
              </c:pt>
              <c:pt idx="215">
                <c:v>190.75734686495966</c:v>
              </c:pt>
              <c:pt idx="216">
                <c:v>199.58974105366198</c:v>
              </c:pt>
              <c:pt idx="217">
                <c:v>215.15487868748588</c:v>
              </c:pt>
              <c:pt idx="218">
                <c:v>218.05065282808366</c:v>
              </c:pt>
              <c:pt idx="219">
                <c:v>217.13523208332606</c:v>
              </c:pt>
              <c:pt idx="220">
                <c:v>218.27650152870882</c:v>
              </c:pt>
              <c:pt idx="221">
                <c:v>224.12916520372588</c:v>
              </c:pt>
              <c:pt idx="222">
                <c:v>220.1520143293961</c:v>
              </c:pt>
              <c:pt idx="223">
                <c:v>208.58879426861725</c:v>
              </c:pt>
              <c:pt idx="224">
                <c:v>196.4916063029428</c:v>
              </c:pt>
              <c:pt idx="225">
                <c:v>172.37745331905464</c:v>
              </c:pt>
              <c:pt idx="226">
                <c:v>157.13117796044003</c:v>
              </c:pt>
              <c:pt idx="227">
                <c:v>148.00886114250483</c:v>
              </c:pt>
              <c:pt idx="228">
                <c:v>146.19546500318873</c:v>
              </c:pt>
              <c:pt idx="229">
                <c:v>141.20410429551896</c:v>
              </c:pt>
              <c:pt idx="230">
                <c:v>143.02282505107928</c:v>
              </c:pt>
              <c:pt idx="231">
                <c:v>147.3676989848092</c:v>
              </c:pt>
              <c:pt idx="232">
                <c:v>157.45834368896075</c:v>
              </c:pt>
              <c:pt idx="233">
                <c:v>157.98379177199115</c:v>
              </c:pt>
              <c:pt idx="234">
                <c:v>154.12331942054558</c:v>
              </c:pt>
              <c:pt idx="235">
                <c:v>159.3746511881451</c:v>
              </c:pt>
              <c:pt idx="236">
                <c:v>159.79512020949224</c:v>
              </c:pt>
              <c:pt idx="237">
                <c:v>162.8201600631825</c:v>
              </c:pt>
              <c:pt idx="238">
                <c:v>174.71759104220715</c:v>
              </c:pt>
              <c:pt idx="239">
                <c:v>177.91216791518855</c:v>
              </c:pt>
              <c:pt idx="240">
                <c:v>179.837867200982</c:v>
              </c:pt>
              <c:pt idx="241">
                <c:v>175.9417292532108</c:v>
              </c:pt>
              <c:pt idx="242">
                <c:v>168.3256962471975</c:v>
              </c:pt>
              <c:pt idx="243">
                <c:v>170.04417041081243</c:v>
              </c:pt>
              <c:pt idx="244">
                <c:v>169.52600220813534</c:v>
              </c:pt>
              <c:pt idx="245">
                <c:v>168.09356795773397</c:v>
              </c:pt>
              <c:pt idx="246">
                <c:v>172.4775397035495</c:v>
              </c:pt>
              <c:pt idx="247">
                <c:v>182.7655650498917</c:v>
              </c:pt>
              <c:pt idx="248">
                <c:v>193.99392616831372</c:v>
              </c:pt>
              <c:pt idx="249">
                <c:v>204.63536379756385</c:v>
              </c:pt>
              <c:pt idx="250">
                <c:v>212.51446035305673</c:v>
              </c:pt>
              <c:pt idx="251">
                <c:v>223.05119297952285</c:v>
              </c:pt>
              <c:pt idx="252">
                <c:v>230.74540952220985</c:v>
              </c:pt>
            </c:numLit>
          </c:yVal>
          <c:smooth val="0"/>
        </c:ser>
        <c:axId val="56610342"/>
        <c:axId val="39731031"/>
      </c:scatterChart>
      <c:valAx>
        <c:axId val="56610342"/>
        <c:scaling>
          <c:orientation val="minMax"/>
          <c:max val="40900"/>
          <c:min val="32900"/>
        </c:scaling>
        <c:axPos val="b"/>
        <c:title>
          <c:tx>
            <c:rich>
              <a:bodyPr vert="horz" rot="0" anchor="ctr"/>
              <a:lstStyle/>
              <a:p>
                <a:pPr algn="ctr">
                  <a:defRPr/>
                </a:pPr>
                <a:r>
                  <a:rPr lang="en-US" cap="none" sz="975"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9731031"/>
        <c:crosses val="autoZero"/>
        <c:crossBetween val="midCat"/>
        <c:dispUnits/>
      </c:valAx>
      <c:valAx>
        <c:axId val="39731031"/>
        <c:scaling>
          <c:orientation val="minMax"/>
        </c:scaling>
        <c:axPos val="l"/>
        <c:title>
          <c:tx>
            <c:rich>
              <a:bodyPr vert="horz" rot="-5400000" anchor="ctr"/>
              <a:lstStyle/>
              <a:p>
                <a:pPr algn="ctr">
                  <a:defRPr/>
                </a:pPr>
                <a:r>
                  <a:rPr lang="en-US" cap="none" sz="1175" b="0" i="0" u="none" baseline="0">
                    <a:latin typeface="Arial"/>
                    <a:ea typeface="Arial"/>
                    <a:cs typeface="Arial"/>
                  </a:rPr>
                  <a:t>2002-2004 = 100</a:t>
                </a:r>
              </a:p>
            </c:rich>
          </c:tx>
          <c:layout>
            <c:manualLayout>
              <c:xMode val="factor"/>
              <c:yMode val="factor"/>
              <c:x val="-0.00275"/>
              <c:y val="0"/>
            </c:manualLayout>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5661034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Grains Price Index, 
January 1990 - January 2011</a:t>
            </a:r>
          </a:p>
        </c:rich>
      </c:tx>
      <c:layout/>
      <c:spPr>
        <a:noFill/>
        <a:ln>
          <a:noFill/>
        </a:ln>
      </c:spPr>
    </c:title>
    <c:plotArea>
      <c:layout>
        <c:manualLayout>
          <c:xMode val="edge"/>
          <c:yMode val="edge"/>
          <c:x val="0.07675"/>
          <c:y val="0.12175"/>
          <c:w val="0.907"/>
          <c:h val="0.8125"/>
        </c:manualLayout>
      </c:layout>
      <c:scatterChart>
        <c:scatterStyle val="line"/>
        <c:varyColors val="0"/>
        <c:ser>
          <c:idx val="0"/>
          <c:order val="0"/>
          <c:tx>
            <c:v>CPI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22034960"/>
        <c:axId val="64096913"/>
      </c:scatterChart>
      <c:valAx>
        <c:axId val="22034960"/>
        <c:scaling>
          <c:orientation val="minMax"/>
          <c:max val="40900"/>
          <c:min val="32900"/>
        </c:scaling>
        <c:axPos val="b"/>
        <c:title>
          <c:tx>
            <c:rich>
              <a:bodyPr vert="horz" rot="0" anchor="ctr"/>
              <a:lstStyle/>
              <a:p>
                <a:pPr algn="ctr">
                  <a:defRPr/>
                </a:pPr>
                <a:r>
                  <a:rPr lang="en-US" cap="none" sz="975"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4096913"/>
        <c:crosses val="autoZero"/>
        <c:crossBetween val="midCat"/>
        <c:dispUnits/>
      </c:valAx>
      <c:valAx>
        <c:axId val="64096913"/>
        <c:scaling>
          <c:orientation val="minMax"/>
        </c:scaling>
        <c:axPos val="l"/>
        <c:title>
          <c:tx>
            <c:rich>
              <a:bodyPr vert="horz" rot="-5400000" anchor="ctr"/>
              <a:lstStyle/>
              <a:p>
                <a:pPr algn="ctr">
                  <a:defRPr/>
                </a:pPr>
                <a:r>
                  <a:rPr lang="en-US" cap="none" sz="1175" b="0" i="0" u="none" baseline="0">
                    <a:latin typeface="Arial"/>
                    <a:ea typeface="Arial"/>
                    <a:cs typeface="Arial"/>
                  </a:rPr>
                  <a:t>2002-2004 = 100</a:t>
                </a:r>
              </a:p>
            </c:rich>
          </c:tx>
          <c:layout>
            <c:manualLayout>
              <c:xMode val="factor"/>
              <c:yMode val="factor"/>
              <c:x val="-0.00275"/>
              <c:y val="0"/>
            </c:manualLayout>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2203496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Monthly Price Indices for Meat, Dairy, Oils, Sugar, and Grains, January 1990 - January 2011</a:t>
            </a:r>
          </a:p>
        </c:rich>
      </c:tx>
      <c:layout/>
      <c:spPr>
        <a:noFill/>
        <a:ln>
          <a:noFill/>
        </a:ln>
      </c:spPr>
    </c:title>
    <c:plotArea>
      <c:layout>
        <c:manualLayout>
          <c:xMode val="edge"/>
          <c:yMode val="edge"/>
          <c:x val="0.06025"/>
          <c:y val="0.16825"/>
          <c:w val="0.92325"/>
          <c:h val="0.76975"/>
        </c:manualLayout>
      </c:layout>
      <c:scatterChart>
        <c:scatterStyle val="line"/>
        <c:varyColors val="0"/>
        <c:ser>
          <c:idx val="0"/>
          <c:order val="0"/>
          <c:tx>
            <c:v>Meat</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108.13418745152707</c:v>
              </c:pt>
              <c:pt idx="1">
                <c:v>113.06895079198387</c:v>
              </c:pt>
              <c:pt idx="2">
                <c:v>115.40591594786993</c:v>
              </c:pt>
              <c:pt idx="3">
                <c:v>127.45167247961386</c:v>
              </c:pt>
              <c:pt idx="4">
                <c:v>127.3720896972682</c:v>
              </c:pt>
              <c:pt idx="5">
                <c:v>127.86198088390708</c:v>
              </c:pt>
              <c:pt idx="6">
                <c:v>126.2687796908398</c:v>
              </c:pt>
              <c:pt idx="7">
                <c:v>123.82347740130828</c:v>
              </c:pt>
              <c:pt idx="8">
                <c:v>131.51162901931255</c:v>
              </c:pt>
              <c:pt idx="9">
                <c:v>129.97222640628513</c:v>
              </c:pt>
              <c:pt idx="10">
                <c:v>126.95408739508925</c:v>
              </c:pt>
              <c:pt idx="11">
                <c:v>130.0363679237798</c:v>
              </c:pt>
              <c:pt idx="12">
                <c:v>128.01328771188844</c:v>
              </c:pt>
              <c:pt idx="13">
                <c:v>133.91441398088978</c:v>
              </c:pt>
              <c:pt idx="14">
                <c:v>126.64352875695882</c:v>
              </c:pt>
              <c:pt idx="15">
                <c:v>122.15943904256117</c:v>
              </c:pt>
              <c:pt idx="16">
                <c:v>123.3494678273048</c:v>
              </c:pt>
              <c:pt idx="17">
                <c:v>121.7726730902176</c:v>
              </c:pt>
              <c:pt idx="18">
                <c:v>121.44204796515135</c:v>
              </c:pt>
              <c:pt idx="19">
                <c:v>120.1679174270917</c:v>
              </c:pt>
              <c:pt idx="20">
                <c:v>123.14547355796854</c:v>
              </c:pt>
              <c:pt idx="21">
                <c:v>126.15121512613415</c:v>
              </c:pt>
              <c:pt idx="22">
                <c:v>131.01602876450954</c:v>
              </c:pt>
              <c:pt idx="23">
                <c:v>127.07498672401461</c:v>
              </c:pt>
              <c:pt idx="24">
                <c:v>125.55539373873066</c:v>
              </c:pt>
              <c:pt idx="25">
                <c:v>129.62913114368143</c:v>
              </c:pt>
              <c:pt idx="26">
                <c:v>124.20035109600467</c:v>
              </c:pt>
              <c:pt idx="27">
                <c:v>123.4708699500653</c:v>
              </c:pt>
              <c:pt idx="28">
                <c:v>125.3134462050102</c:v>
              </c:pt>
              <c:pt idx="29">
                <c:v>126.78501608812425</c:v>
              </c:pt>
              <c:pt idx="30">
                <c:v>125.65534683155606</c:v>
              </c:pt>
              <c:pt idx="31">
                <c:v>126.64581311722468</c:v>
              </c:pt>
              <c:pt idx="32">
                <c:v>124.51187285750748</c:v>
              </c:pt>
              <c:pt idx="33">
                <c:v>122.7845463052037</c:v>
              </c:pt>
              <c:pt idx="34">
                <c:v>128.0151307791494</c:v>
              </c:pt>
              <c:pt idx="35">
                <c:v>119.89899934026394</c:v>
              </c:pt>
              <c:pt idx="36">
                <c:v>121.89370975745265</c:v>
              </c:pt>
              <c:pt idx="37">
                <c:v>121.35011841140577</c:v>
              </c:pt>
              <c:pt idx="38">
                <c:v>121.21640480309817</c:v>
              </c:pt>
              <c:pt idx="39">
                <c:v>117.7211366180257</c:v>
              </c:pt>
              <c:pt idx="40">
                <c:v>119.04864942763625</c:v>
              </c:pt>
              <c:pt idx="41">
                <c:v>119.68288289418574</c:v>
              </c:pt>
              <c:pt idx="42">
                <c:v>118.84922190986273</c:v>
              </c:pt>
              <c:pt idx="43">
                <c:v>114.92750648249594</c:v>
              </c:pt>
              <c:pt idx="44">
                <c:v>116.20547642658634</c:v>
              </c:pt>
              <c:pt idx="45">
                <c:v>117.74340423287444</c:v>
              </c:pt>
              <c:pt idx="46">
                <c:v>116.74975292108802</c:v>
              </c:pt>
              <c:pt idx="47">
                <c:v>111.69406765876282</c:v>
              </c:pt>
              <c:pt idx="48">
                <c:v>112.87873979649817</c:v>
              </c:pt>
              <c:pt idx="49">
                <c:v>113.42465534590774</c:v>
              </c:pt>
              <c:pt idx="50">
                <c:v>112.1090528609015</c:v>
              </c:pt>
              <c:pt idx="51">
                <c:v>111.31530686792543</c:v>
              </c:pt>
              <c:pt idx="52">
                <c:v>117.65494721998411</c:v>
              </c:pt>
              <c:pt idx="53">
                <c:v>114.51783282412458</c:v>
              </c:pt>
              <c:pt idx="54">
                <c:v>114.67175635349885</c:v>
              </c:pt>
              <c:pt idx="55">
                <c:v>117.21764222579377</c:v>
              </c:pt>
              <c:pt idx="56">
                <c:v>117.05237532802877</c:v>
              </c:pt>
              <c:pt idx="57">
                <c:v>116.92454427759758</c:v>
              </c:pt>
              <c:pt idx="58">
                <c:v>119.01926200158854</c:v>
              </c:pt>
              <c:pt idx="59">
                <c:v>113.31817014615137</c:v>
              </c:pt>
              <c:pt idx="60">
                <c:v>111.40263047187275</c:v>
              </c:pt>
              <c:pt idx="61">
                <c:v>118.80337359770527</c:v>
              </c:pt>
              <c:pt idx="62">
                <c:v>120.99801208392907</c:v>
              </c:pt>
              <c:pt idx="63">
                <c:v>117.2428410043692</c:v>
              </c:pt>
              <c:pt idx="64">
                <c:v>115.81385842945568</c:v>
              </c:pt>
              <c:pt idx="65">
                <c:v>113.0115038879995</c:v>
              </c:pt>
              <c:pt idx="66">
                <c:v>119.19202059537974</c:v>
              </c:pt>
              <c:pt idx="67">
                <c:v>118.36473366436022</c:v>
              </c:pt>
              <c:pt idx="68">
                <c:v>123.12630462431784</c:v>
              </c:pt>
              <c:pt idx="69">
                <c:v>124.86667750349821</c:v>
              </c:pt>
              <c:pt idx="70">
                <c:v>121.50436768902205</c:v>
              </c:pt>
              <c:pt idx="71">
                <c:v>116.92298977870496</c:v>
              </c:pt>
              <c:pt idx="72">
                <c:v>124.07868900342936</c:v>
              </c:pt>
              <c:pt idx="73">
                <c:v>123.22827618111454</c:v>
              </c:pt>
              <c:pt idx="74">
                <c:v>126.75682321955651</c:v>
              </c:pt>
              <c:pt idx="75">
                <c:v>124.69207426813512</c:v>
              </c:pt>
              <c:pt idx="76">
                <c:v>130.669844259067</c:v>
              </c:pt>
              <c:pt idx="77">
                <c:v>130.02553834152448</c:v>
              </c:pt>
              <c:pt idx="78">
                <c:v>129.73688639522322</c:v>
              </c:pt>
              <c:pt idx="79">
                <c:v>133.96579638669036</c:v>
              </c:pt>
              <c:pt idx="80">
                <c:v>133.31770232831033</c:v>
              </c:pt>
              <c:pt idx="81">
                <c:v>130.0416454996945</c:v>
              </c:pt>
              <c:pt idx="82">
                <c:v>127.86597007195</c:v>
              </c:pt>
              <c:pt idx="83">
                <c:v>126.62132627096054</c:v>
              </c:pt>
              <c:pt idx="84">
                <c:v>121.5994119524298</c:v>
              </c:pt>
              <c:pt idx="85">
                <c:v>125.09040903269705</c:v>
              </c:pt>
              <c:pt idx="86">
                <c:v>129.97273681236686</c:v>
              </c:pt>
              <c:pt idx="87">
                <c:v>129.84037115046914</c:v>
              </c:pt>
              <c:pt idx="88">
                <c:v>131.62973839848348</c:v>
              </c:pt>
              <c:pt idx="89">
                <c:v>125.69141144828333</c:v>
              </c:pt>
              <c:pt idx="90">
                <c:v>123.84233488824738</c:v>
              </c:pt>
              <c:pt idx="91">
                <c:v>123.04113172114744</c:v>
              </c:pt>
              <c:pt idx="92">
                <c:v>120.30060047060189</c:v>
              </c:pt>
              <c:pt idx="93">
                <c:v>118.83776374145876</c:v>
              </c:pt>
              <c:pt idx="94">
                <c:v>118.46253180457968</c:v>
              </c:pt>
              <c:pt idx="95">
                <c:v>109.85815157708207</c:v>
              </c:pt>
              <c:pt idx="96">
                <c:v>107.23487329155262</c:v>
              </c:pt>
              <c:pt idx="97">
                <c:v>108.32011890010904</c:v>
              </c:pt>
              <c:pt idx="98">
                <c:v>109.30048114033033</c:v>
              </c:pt>
              <c:pt idx="99">
                <c:v>108.22081999590732</c:v>
              </c:pt>
              <c:pt idx="100">
                <c:v>104.11137564605922</c:v>
              </c:pt>
              <c:pt idx="101">
                <c:v>104.77627650215263</c:v>
              </c:pt>
              <c:pt idx="102">
                <c:v>100.80100854702275</c:v>
              </c:pt>
              <c:pt idx="103">
                <c:v>99.48150435328225</c:v>
              </c:pt>
              <c:pt idx="104">
                <c:v>99.29996600293207</c:v>
              </c:pt>
              <c:pt idx="105">
                <c:v>99.29737808029755</c:v>
              </c:pt>
              <c:pt idx="106">
                <c:v>98.05917840008918</c:v>
              </c:pt>
              <c:pt idx="107">
                <c:v>99.54048615958847</c:v>
              </c:pt>
              <c:pt idx="108">
                <c:v>97.67242008300877</c:v>
              </c:pt>
              <c:pt idx="109">
                <c:v>98.08981652347455</c:v>
              </c:pt>
              <c:pt idx="110">
                <c:v>98.42712902559785</c:v>
              </c:pt>
              <c:pt idx="111">
                <c:v>95.93672213799866</c:v>
              </c:pt>
              <c:pt idx="112">
                <c:v>96.14712664668133</c:v>
              </c:pt>
              <c:pt idx="113">
                <c:v>96.67286237342158</c:v>
              </c:pt>
              <c:pt idx="114">
                <c:v>97.77747549777335</c:v>
              </c:pt>
              <c:pt idx="115">
                <c:v>100.27932280343546</c:v>
              </c:pt>
              <c:pt idx="116">
                <c:v>98.6533636883635</c:v>
              </c:pt>
              <c:pt idx="117">
                <c:v>98.33783207911286</c:v>
              </c:pt>
              <c:pt idx="118">
                <c:v>98.85364491144917</c:v>
              </c:pt>
              <c:pt idx="119">
                <c:v>96.51476502139784</c:v>
              </c:pt>
              <c:pt idx="120">
                <c:v>93.26511558976438</c:v>
              </c:pt>
              <c:pt idx="121">
                <c:v>98.52821204111648</c:v>
              </c:pt>
              <c:pt idx="122">
                <c:v>99.47705105103049</c:v>
              </c:pt>
              <c:pt idx="123">
                <c:v>96.86509547317753</c:v>
              </c:pt>
              <c:pt idx="124">
                <c:v>96.8220823112493</c:v>
              </c:pt>
              <c:pt idx="125">
                <c:v>97.44518544511428</c:v>
              </c:pt>
              <c:pt idx="126">
                <c:v>96.7157704314847</c:v>
              </c:pt>
              <c:pt idx="127">
                <c:v>94.7447298168023</c:v>
              </c:pt>
              <c:pt idx="128">
                <c:v>93.41424740974756</c:v>
              </c:pt>
              <c:pt idx="129">
                <c:v>92.74076656007888</c:v>
              </c:pt>
              <c:pt idx="130">
                <c:v>92.95006406637928</c:v>
              </c:pt>
              <c:pt idx="131">
                <c:v>96.69160657358994</c:v>
              </c:pt>
              <c:pt idx="132">
                <c:v>90.0620574491336</c:v>
              </c:pt>
              <c:pt idx="133">
                <c:v>96.04000449364266</c:v>
              </c:pt>
              <c:pt idx="134">
                <c:v>100.69611660829993</c:v>
              </c:pt>
              <c:pt idx="135">
                <c:v>99.4318648462955</c:v>
              </c:pt>
              <c:pt idx="136">
                <c:v>100.07491141322255</c:v>
              </c:pt>
              <c:pt idx="137">
                <c:v>96.9689646930139</c:v>
              </c:pt>
              <c:pt idx="138">
                <c:v>96.5985627099384</c:v>
              </c:pt>
              <c:pt idx="139">
                <c:v>97.1724858485537</c:v>
              </c:pt>
              <c:pt idx="140">
                <c:v>97.87456653798235</c:v>
              </c:pt>
              <c:pt idx="141">
                <c:v>95.81666837531748</c:v>
              </c:pt>
              <c:pt idx="142">
                <c:v>93.7681687178667</c:v>
              </c:pt>
              <c:pt idx="143">
                <c:v>93.39158422446097</c:v>
              </c:pt>
              <c:pt idx="144">
                <c:v>91.42189418412029</c:v>
              </c:pt>
              <c:pt idx="145">
                <c:v>92.0808375742673</c:v>
              </c:pt>
              <c:pt idx="146">
                <c:v>94.41048468796713</c:v>
              </c:pt>
              <c:pt idx="147">
                <c:v>91.20161082052574</c:v>
              </c:pt>
              <c:pt idx="148">
                <c:v>89.63868542947304</c:v>
              </c:pt>
              <c:pt idx="149">
                <c:v>90.12595665465079</c:v>
              </c:pt>
              <c:pt idx="150">
                <c:v>90.65686692035909</c:v>
              </c:pt>
              <c:pt idx="151">
                <c:v>88.297792230845</c:v>
              </c:pt>
              <c:pt idx="152">
                <c:v>88.16430860852282</c:v>
              </c:pt>
              <c:pt idx="153">
                <c:v>86.29449646565631</c:v>
              </c:pt>
              <c:pt idx="154">
                <c:v>86.7781130512924</c:v>
              </c:pt>
              <c:pt idx="155">
                <c:v>85.48827994922695</c:v>
              </c:pt>
              <c:pt idx="156">
                <c:v>89.11041491590143</c:v>
              </c:pt>
              <c:pt idx="157">
                <c:v>91.1901116900476</c:v>
              </c:pt>
              <c:pt idx="158">
                <c:v>91.33514131537797</c:v>
              </c:pt>
              <c:pt idx="159">
                <c:v>91.22615628535728</c:v>
              </c:pt>
              <c:pt idx="160">
                <c:v>93.17439038859794</c:v>
              </c:pt>
              <c:pt idx="161">
                <c:v>95.9842501516597</c:v>
              </c:pt>
              <c:pt idx="162">
                <c:v>96.57739384915325</c:v>
              </c:pt>
              <c:pt idx="163">
                <c:v>97.70604351703697</c:v>
              </c:pt>
              <c:pt idx="164">
                <c:v>102.7861865485888</c:v>
              </c:pt>
              <c:pt idx="165">
                <c:v>102.71292088357431</c:v>
              </c:pt>
              <c:pt idx="166">
                <c:v>104.54574809405163</c:v>
              </c:pt>
              <c:pt idx="167">
                <c:v>104.89592525428293</c:v>
              </c:pt>
              <c:pt idx="168">
                <c:v>112.19354289269606</c:v>
              </c:pt>
              <c:pt idx="169">
                <c:v>107.79935753329492</c:v>
              </c:pt>
              <c:pt idx="170">
                <c:v>111.86705901567666</c:v>
              </c:pt>
              <c:pt idx="171">
                <c:v>109.13554772520646</c:v>
              </c:pt>
              <c:pt idx="172">
                <c:v>107.8776221572196</c:v>
              </c:pt>
              <c:pt idx="173">
                <c:v>116.94512065189615</c:v>
              </c:pt>
              <c:pt idx="174">
                <c:v>116.93089086552708</c:v>
              </c:pt>
              <c:pt idx="175">
                <c:v>117.44848695267625</c:v>
              </c:pt>
              <c:pt idx="176">
                <c:v>116.72262012103292</c:v>
              </c:pt>
              <c:pt idx="177">
                <c:v>113.61788309550462</c:v>
              </c:pt>
              <c:pt idx="178">
                <c:v>116.25976857159937</c:v>
              </c:pt>
              <c:pt idx="179">
                <c:v>117.39809094713374</c:v>
              </c:pt>
              <c:pt idx="180">
                <c:v>117.7626382184826</c:v>
              </c:pt>
              <c:pt idx="181">
                <c:v>116.26236043040012</c:v>
              </c:pt>
              <c:pt idx="182">
                <c:v>119.71385971591253</c:v>
              </c:pt>
              <c:pt idx="183">
                <c:v>119.11328625358244</c:v>
              </c:pt>
              <c:pt idx="184">
                <c:v>123.56208672206492</c:v>
              </c:pt>
              <c:pt idx="185">
                <c:v>123.81505775136776</c:v>
              </c:pt>
              <c:pt idx="186">
                <c:v>120.48757180616607</c:v>
              </c:pt>
              <c:pt idx="187">
                <c:v>120.34036699844104</c:v>
              </c:pt>
              <c:pt idx="188">
                <c:v>121.33163008602894</c:v>
              </c:pt>
              <c:pt idx="189">
                <c:v>120.1765645863085</c:v>
              </c:pt>
              <c:pt idx="190">
                <c:v>118.96545033317093</c:v>
              </c:pt>
              <c:pt idx="191">
                <c:v>120.2596551021104</c:v>
              </c:pt>
              <c:pt idx="192">
                <c:v>113.70258915022447</c:v>
              </c:pt>
              <c:pt idx="193">
                <c:v>116.54380408778088</c:v>
              </c:pt>
              <c:pt idx="194">
                <c:v>113.59214839686318</c:v>
              </c:pt>
              <c:pt idx="195">
                <c:v>116.72879440035575</c:v>
              </c:pt>
              <c:pt idx="196">
                <c:v>116.48490496241865</c:v>
              </c:pt>
              <c:pt idx="197">
                <c:v>119.11879134633429</c:v>
              </c:pt>
              <c:pt idx="198">
                <c:v>120.50702803316607</c:v>
              </c:pt>
              <c:pt idx="199">
                <c:v>123.5824440786706</c:v>
              </c:pt>
              <c:pt idx="200">
                <c:v>122.84657631862545</c:v>
              </c:pt>
              <c:pt idx="201">
                <c:v>121.42965269078697</c:v>
              </c:pt>
              <c:pt idx="202">
                <c:v>119.40756624215294</c:v>
              </c:pt>
              <c:pt idx="203">
                <c:v>118.08105420660205</c:v>
              </c:pt>
              <c:pt idx="204">
                <c:v>116.83248361820091</c:v>
              </c:pt>
              <c:pt idx="205">
                <c:v>117.23376733999937</c:v>
              </c:pt>
              <c:pt idx="206">
                <c:v>117.23526043521882</c:v>
              </c:pt>
              <c:pt idx="207">
                <c:v>118.75999362986371</c:v>
              </c:pt>
              <c:pt idx="208">
                <c:v>122.68463771359967</c:v>
              </c:pt>
              <c:pt idx="209">
                <c:v>126.31134417678096</c:v>
              </c:pt>
              <c:pt idx="210">
                <c:v>127.03569696705918</c:v>
              </c:pt>
              <c:pt idx="211">
                <c:v>130.0945323012765</c:v>
              </c:pt>
              <c:pt idx="212">
                <c:v>132.24155793343277</c:v>
              </c:pt>
              <c:pt idx="213">
                <c:v>128.2867844016949</c:v>
              </c:pt>
              <c:pt idx="214">
                <c:v>132.81979069186548</c:v>
              </c:pt>
              <c:pt idx="215">
                <c:v>131.71298140752944</c:v>
              </c:pt>
              <c:pt idx="216">
                <c:v>136.63716662250712</c:v>
              </c:pt>
              <c:pt idx="217">
                <c:v>137.79885162246808</c:v>
              </c:pt>
              <c:pt idx="218">
                <c:v>143.52723987799146</c:v>
              </c:pt>
              <c:pt idx="219">
                <c:v>148.0527872184066</c:v>
              </c:pt>
              <c:pt idx="220">
                <c:v>157.7867112321879</c:v>
              </c:pt>
              <c:pt idx="221">
                <c:v>164.37186187132193</c:v>
              </c:pt>
              <c:pt idx="222">
                <c:v>168.1842672759914</c:v>
              </c:pt>
              <c:pt idx="223">
                <c:v>170.4207946963151</c:v>
              </c:pt>
              <c:pt idx="224">
                <c:v>169.8479849503807</c:v>
              </c:pt>
              <c:pt idx="225">
                <c:v>160.87034110421607</c:v>
              </c:pt>
              <c:pt idx="226">
                <c:v>146.04312485825585</c:v>
              </c:pt>
              <c:pt idx="227">
                <c:v>135.2676320813234</c:v>
              </c:pt>
              <c:pt idx="228">
                <c:v>126.37798029382081</c:v>
              </c:pt>
              <c:pt idx="229">
                <c:v>120.43309940636264</c:v>
              </c:pt>
              <c:pt idx="230">
                <c:v>124.12162349925117</c:v>
              </c:pt>
              <c:pt idx="231">
                <c:v>127.61356072446321</c:v>
              </c:pt>
              <c:pt idx="232">
                <c:v>133.38804206689701</c:v>
              </c:pt>
              <c:pt idx="233">
                <c:v>137.29941443481704</c:v>
              </c:pt>
              <c:pt idx="234">
                <c:v>139.54392732762503</c:v>
              </c:pt>
              <c:pt idx="235">
                <c:v>140.01627607727266</c:v>
              </c:pt>
              <c:pt idx="236">
                <c:v>138.44418900981358</c:v>
              </c:pt>
              <c:pt idx="237">
                <c:v>134.3727059333743</c:v>
              </c:pt>
              <c:pt idx="238">
                <c:v>137.5265948049107</c:v>
              </c:pt>
              <c:pt idx="239">
                <c:v>136.12120273248541</c:v>
              </c:pt>
              <c:pt idx="240">
                <c:v>140.47517407962783</c:v>
              </c:pt>
              <c:pt idx="241">
                <c:v>142.010196417209</c:v>
              </c:pt>
              <c:pt idx="242">
                <c:v>144.68738284165156</c:v>
              </c:pt>
              <c:pt idx="243">
                <c:v>150.842330557729</c:v>
              </c:pt>
              <c:pt idx="244">
                <c:v>151.7113222679582</c:v>
              </c:pt>
              <c:pt idx="245">
                <c:v>152.44897288265028</c:v>
              </c:pt>
              <c:pt idx="246">
                <c:v>151.04297358064355</c:v>
              </c:pt>
              <c:pt idx="247">
                <c:v>155.3922888950943</c:v>
              </c:pt>
              <c:pt idx="248">
                <c:v>153.43533291503877</c:v>
              </c:pt>
              <c:pt idx="249">
                <c:v>157.33540814119925</c:v>
              </c:pt>
              <c:pt idx="250">
                <c:v>160.3687412197018</c:v>
              </c:pt>
              <c:pt idx="251">
                <c:v>165.9176364401188</c:v>
              </c:pt>
              <c:pt idx="252">
                <c:v>165.88687912007384</c:v>
              </c:pt>
            </c:numLit>
          </c:yVal>
          <c:smooth val="0"/>
        </c:ser>
        <c:ser>
          <c:idx val="1"/>
          <c:order val="1"/>
          <c:tx>
            <c:v>Dairy</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93.1063811402153</c:v>
              </c:pt>
              <c:pt idx="1">
                <c:v>90.81654106725023</c:v>
              </c:pt>
              <c:pt idx="2">
                <c:v>72.71715225721012</c:v>
              </c:pt>
              <c:pt idx="3">
                <c:v>84.33058363819885</c:v>
              </c:pt>
              <c:pt idx="4">
                <c:v>69.0540764971002</c:v>
              </c:pt>
              <c:pt idx="5">
                <c:v>69.0540764971002</c:v>
              </c:pt>
              <c:pt idx="6">
                <c:v>69.0540764971002</c:v>
              </c:pt>
              <c:pt idx="7">
                <c:v>65.1478883373732</c:v>
              </c:pt>
              <c:pt idx="8">
                <c:v>67.34885837431914</c:v>
              </c:pt>
              <c:pt idx="9">
                <c:v>68.72062774824569</c:v>
              </c:pt>
              <c:pt idx="10">
                <c:v>69.68075168656111</c:v>
              </c:pt>
              <c:pt idx="11">
                <c:v>79.06036682737124</c:v>
              </c:pt>
              <c:pt idx="12">
                <c:v>82.48921714502175</c:v>
              </c:pt>
              <c:pt idx="13">
                <c:v>81.84119525703582</c:v>
              </c:pt>
              <c:pt idx="14">
                <c:v>80.05892668182985</c:v>
              </c:pt>
              <c:pt idx="15">
                <c:v>75.12362493307504</c:v>
              </c:pt>
              <c:pt idx="16">
                <c:v>73.92629838693969</c:v>
              </c:pt>
              <c:pt idx="17">
                <c:v>75.83035393077151</c:v>
              </c:pt>
              <c:pt idx="18">
                <c:v>70.42484109544309</c:v>
              </c:pt>
              <c:pt idx="19">
                <c:v>72.75451266839565</c:v>
              </c:pt>
              <c:pt idx="20">
                <c:v>79.33410369093156</c:v>
              </c:pt>
              <c:pt idx="21">
                <c:v>85.39913791895356</c:v>
              </c:pt>
              <c:pt idx="22">
                <c:v>88.86083443983672</c:v>
              </c:pt>
              <c:pt idx="23">
                <c:v>88.86083443983672</c:v>
              </c:pt>
              <c:pt idx="24">
                <c:v>92.02864507126407</c:v>
              </c:pt>
              <c:pt idx="25">
                <c:v>92.02864507126407</c:v>
              </c:pt>
              <c:pt idx="26">
                <c:v>91.2539766799652</c:v>
              </c:pt>
              <c:pt idx="27">
                <c:v>91.2539766799652</c:v>
              </c:pt>
              <c:pt idx="28">
                <c:v>94.87467912191167</c:v>
              </c:pt>
              <c:pt idx="29">
                <c:v>99.99477696883362</c:v>
              </c:pt>
              <c:pt idx="30">
                <c:v>100.8859112564366</c:v>
              </c:pt>
              <c:pt idx="31">
                <c:v>98.76199167191557</c:v>
              </c:pt>
              <c:pt idx="32">
                <c:v>101.57337383614937</c:v>
              </c:pt>
              <c:pt idx="33">
                <c:v>95.88047362263762</c:v>
              </c:pt>
              <c:pt idx="34">
                <c:v>93.6090223739133</c:v>
              </c:pt>
              <c:pt idx="35">
                <c:v>92.68504188307767</c:v>
              </c:pt>
              <c:pt idx="36">
                <c:v>92.51953745074185</c:v>
              </c:pt>
              <c:pt idx="37">
                <c:v>93.73344713793685</c:v>
              </c:pt>
              <c:pt idx="38">
                <c:v>92.54541098114355</c:v>
              </c:pt>
              <c:pt idx="39">
                <c:v>91.04930019649137</c:v>
              </c:pt>
              <c:pt idx="40">
                <c:v>89.81631679983805</c:v>
              </c:pt>
              <c:pt idx="41">
                <c:v>89.85614829982553</c:v>
              </c:pt>
              <c:pt idx="42">
                <c:v>86.41377393071136</c:v>
              </c:pt>
              <c:pt idx="43">
                <c:v>83.32931063562764</c:v>
              </c:pt>
              <c:pt idx="44">
                <c:v>78.57051341451012</c:v>
              </c:pt>
              <c:pt idx="45">
                <c:v>71.65640942865535</c:v>
              </c:pt>
              <c:pt idx="46">
                <c:v>72.10197657245685</c:v>
              </c:pt>
              <c:pt idx="47">
                <c:v>73.1310901614847</c:v>
              </c:pt>
              <c:pt idx="48">
                <c:v>79.39035829253535</c:v>
              </c:pt>
              <c:pt idx="49">
                <c:v>79.2979602434518</c:v>
              </c:pt>
              <c:pt idx="50">
                <c:v>80.16937418519133</c:v>
              </c:pt>
              <c:pt idx="51">
                <c:v>73.40375152008734</c:v>
              </c:pt>
              <c:pt idx="52">
                <c:v>73.40375152008734</c:v>
              </c:pt>
              <c:pt idx="53">
                <c:v>78.0121648528494</c:v>
              </c:pt>
              <c:pt idx="54">
                <c:v>78.74847696516389</c:v>
              </c:pt>
              <c:pt idx="55">
                <c:v>80.408769568314</c:v>
              </c:pt>
              <c:pt idx="56">
                <c:v>86.61220287000818</c:v>
              </c:pt>
              <c:pt idx="57">
                <c:v>90.34756552507761</c:v>
              </c:pt>
              <c:pt idx="58">
                <c:v>92.19552650674892</c:v>
              </c:pt>
              <c:pt idx="59">
                <c:v>95.48532201801689</c:v>
              </c:pt>
              <c:pt idx="60">
                <c:v>102.98293498381557</c:v>
              </c:pt>
              <c:pt idx="61">
                <c:v>106.24998596751398</c:v>
              </c:pt>
              <c:pt idx="62">
                <c:v>107.24802431399105</c:v>
              </c:pt>
              <c:pt idx="63">
                <c:v>106.27642746455106</c:v>
              </c:pt>
              <c:pt idx="64">
                <c:v>106.54842909339884</c:v>
              </c:pt>
              <c:pt idx="65">
                <c:v>106.54842909339884</c:v>
              </c:pt>
              <c:pt idx="66">
                <c:v>112.73275764928452</c:v>
              </c:pt>
              <c:pt idx="67">
                <c:v>112.7205495438982</c:v>
              </c:pt>
              <c:pt idx="68">
                <c:v>112.79132738181663</c:v>
              </c:pt>
              <c:pt idx="69">
                <c:v>113.88459729564644</c:v>
              </c:pt>
              <c:pt idx="70">
                <c:v>113.88459729564644</c:v>
              </c:pt>
              <c:pt idx="71">
                <c:v>113.39341867807072</c:v>
              </c:pt>
              <c:pt idx="72">
                <c:v>113.26833874193136</c:v>
              </c:pt>
              <c:pt idx="73">
                <c:v>113.02598629637221</c:v>
              </c:pt>
              <c:pt idx="74">
                <c:v>111.48572548952068</c:v>
              </c:pt>
              <c:pt idx="75">
                <c:v>111.27144729692404</c:v>
              </c:pt>
              <c:pt idx="76">
                <c:v>108.539133226799</c:v>
              </c:pt>
              <c:pt idx="77">
                <c:v>108.78305200823655</c:v>
              </c:pt>
              <c:pt idx="78">
                <c:v>109.03533797221266</c:v>
              </c:pt>
              <c:pt idx="79">
                <c:v>108.23497903628048</c:v>
              </c:pt>
              <c:pt idx="80">
                <c:v>107.6000380561157</c:v>
              </c:pt>
              <c:pt idx="81">
                <c:v>108.539133226799</c:v>
              </c:pt>
              <c:pt idx="82">
                <c:v>106.32692569277707</c:v>
              </c:pt>
              <c:pt idx="83">
                <c:v>106.5912214248143</c:v>
              </c:pt>
              <c:pt idx="84">
                <c:v>106.80040098827821</c:v>
              </c:pt>
              <c:pt idx="85">
                <c:v>105.717740481337</c:v>
              </c:pt>
              <c:pt idx="86">
                <c:v>105.34857452551381</c:v>
              </c:pt>
              <c:pt idx="87">
                <c:v>103.90772970894729</c:v>
              </c:pt>
              <c:pt idx="88">
                <c:v>104.25547406757059</c:v>
              </c:pt>
              <c:pt idx="89">
                <c:v>103.58815153236594</c:v>
              </c:pt>
              <c:pt idx="90">
                <c:v>102.64994521137167</c:v>
              </c:pt>
              <c:pt idx="91">
                <c:v>102.41573410449061</c:v>
              </c:pt>
              <c:pt idx="92">
                <c:v>104.35874196436387</c:v>
              </c:pt>
              <c:pt idx="93">
                <c:v>107.14941459879319</c:v>
              </c:pt>
              <c:pt idx="94">
                <c:v>107.6034250911771</c:v>
              </c:pt>
              <c:pt idx="95">
                <c:v>107.72584055563709</c:v>
              </c:pt>
              <c:pt idx="96">
                <c:v>107.5741332834539</c:v>
              </c:pt>
              <c:pt idx="97">
                <c:v>105.58857710685376</c:v>
              </c:pt>
              <c:pt idx="98">
                <c:v>102.55422140475987</c:v>
              </c:pt>
              <c:pt idx="99">
                <c:v>102.19790374283713</c:v>
              </c:pt>
              <c:pt idx="100">
                <c:v>100.24221330458785</c:v>
              </c:pt>
              <c:pt idx="101">
                <c:v>98.66523538471368</c:v>
              </c:pt>
              <c:pt idx="102">
                <c:v>98.54917947798661</c:v>
              </c:pt>
              <c:pt idx="103">
                <c:v>98.71871243289783</c:v>
              </c:pt>
              <c:pt idx="104">
                <c:v>95.89040027844375</c:v>
              </c:pt>
              <c:pt idx="105">
                <c:v>92.94181459806943</c:v>
              </c:pt>
              <c:pt idx="106">
                <c:v>92.94181459806943</c:v>
              </c:pt>
              <c:pt idx="107">
                <c:v>93.07569618752454</c:v>
              </c:pt>
              <c:pt idx="108">
                <c:v>93.04004482206845</c:v>
              </c:pt>
              <c:pt idx="109">
                <c:v>91.8096722860407</c:v>
              </c:pt>
              <c:pt idx="110">
                <c:v>90.74883270492413</c:v>
              </c:pt>
              <c:pt idx="111">
                <c:v>85.7941492960541</c:v>
              </c:pt>
              <c:pt idx="112">
                <c:v>84.88501698712072</c:v>
              </c:pt>
              <c:pt idx="113">
                <c:v>84.56377676002634</c:v>
              </c:pt>
              <c:pt idx="114">
                <c:v>83.13850611233534</c:v>
              </c:pt>
              <c:pt idx="115">
                <c:v>83.12068042960729</c:v>
              </c:pt>
              <c:pt idx="116">
                <c:v>83.84252035878782</c:v>
              </c:pt>
              <c:pt idx="117">
                <c:v>83.994227630971</c:v>
              </c:pt>
              <c:pt idx="118">
                <c:v>84.717779423016</c:v>
              </c:pt>
              <c:pt idx="119">
                <c:v>86.27075008121138</c:v>
              </c:pt>
              <c:pt idx="120">
                <c:v>88.80741738148393</c:v>
              </c:pt>
              <c:pt idx="121">
                <c:v>89.22847410903431</c:v>
              </c:pt>
              <c:pt idx="122">
                <c:v>88.55034228938945</c:v>
              </c:pt>
              <c:pt idx="123">
                <c:v>88.9508757335892</c:v>
              </c:pt>
              <c:pt idx="124">
                <c:v>89.73840081634017</c:v>
              </c:pt>
              <c:pt idx="125">
                <c:v>93.89031821851123</c:v>
              </c:pt>
              <c:pt idx="126">
                <c:v>97.21327921694719</c:v>
              </c:pt>
              <c:pt idx="127">
                <c:v>97.85575967113594</c:v>
              </c:pt>
              <c:pt idx="128">
                <c:v>100.16412408274256</c:v>
              </c:pt>
              <c:pt idx="129">
                <c:v>102.859413875014</c:v>
              </c:pt>
              <c:pt idx="130">
                <c:v>103.63007715222304</c:v>
              </c:pt>
              <c:pt idx="131">
                <c:v>104.40074042943208</c:v>
              </c:pt>
              <c:pt idx="132">
                <c:v>103.85249495614576</c:v>
              </c:pt>
              <c:pt idx="133">
                <c:v>103.54908041177944</c:v>
              </c:pt>
              <c:pt idx="134">
                <c:v>104.70536491340377</c:v>
              </c:pt>
              <c:pt idx="135">
                <c:v>104.89218967162732</c:v>
              </c:pt>
              <c:pt idx="136">
                <c:v>109.2311726724159</c:v>
              </c:pt>
              <c:pt idx="137">
                <c:v>109.83407723036625</c:v>
              </c:pt>
              <c:pt idx="138">
                <c:v>110.56018364754595</c:v>
              </c:pt>
              <c:pt idx="139">
                <c:v>109.5716256057344</c:v>
              </c:pt>
              <c:pt idx="140">
                <c:v>108.97765567954676</c:v>
              </c:pt>
              <c:pt idx="141">
                <c:v>110.72880801767289</c:v>
              </c:pt>
              <c:pt idx="142">
                <c:v>107.33998914109013</c:v>
              </c:pt>
              <c:pt idx="143">
                <c:v>101.46488439102781</c:v>
              </c:pt>
              <c:pt idx="144">
                <c:v>94.7909347135218</c:v>
              </c:pt>
              <c:pt idx="145">
                <c:v>94.75062870904885</c:v>
              </c:pt>
              <c:pt idx="146">
                <c:v>91.16967948971038</c:v>
              </c:pt>
              <c:pt idx="147">
                <c:v>88.1561899626856</c:v>
              </c:pt>
              <c:pt idx="148">
                <c:v>80.73377025211121</c:v>
              </c:pt>
              <c:pt idx="149">
                <c:v>76.30200121554547</c:v>
              </c:pt>
              <c:pt idx="150">
                <c:v>72.67323771932314</c:v>
              </c:pt>
              <c:pt idx="151">
                <c:v>71.67922422486497</c:v>
              </c:pt>
              <c:pt idx="152">
                <c:v>73.87171829179464</c:v>
              </c:pt>
              <c:pt idx="153">
                <c:v>75.82064491863292</c:v>
              </c:pt>
              <c:pt idx="154">
                <c:v>80.46914287643146</c:v>
              </c:pt>
              <c:pt idx="155">
                <c:v>86.40742212141363</c:v>
              </c:pt>
              <c:pt idx="156">
                <c:v>89.3251173305928</c:v>
              </c:pt>
              <c:pt idx="157">
                <c:v>92.67028986395314</c:v>
              </c:pt>
              <c:pt idx="158">
                <c:v>93.78268472314258</c:v>
              </c:pt>
              <c:pt idx="159">
                <c:v>91.9700045204395</c:v>
              </c:pt>
              <c:pt idx="160">
                <c:v>91.68143390957525</c:v>
              </c:pt>
              <c:pt idx="161">
                <c:v>91.59953204347083</c:v>
              </c:pt>
              <c:pt idx="162">
                <c:v>92.71636853282958</c:v>
              </c:pt>
              <c:pt idx="163">
                <c:v>93.59798454569872</c:v>
              </c:pt>
              <c:pt idx="164">
                <c:v>96.45588582497456</c:v>
              </c:pt>
              <c:pt idx="165">
                <c:v>100.62421550977565</c:v>
              </c:pt>
              <c:pt idx="166">
                <c:v>102.43222201030515</c:v>
              </c:pt>
              <c:pt idx="167">
                <c:v>104.54513078573228</c:v>
              </c:pt>
              <c:pt idx="168">
                <c:v>106.75231535538185</c:v>
              </c:pt>
              <c:pt idx="169">
                <c:v>113.01687233619705</c:v>
              </c:pt>
              <c:pt idx="170">
                <c:v>114.68560941504384</c:v>
              </c:pt>
              <c:pt idx="171">
                <c:v>115.72128707519789</c:v>
              </c:pt>
              <c:pt idx="172">
                <c:v>119.05031046879797</c:v>
              </c:pt>
              <c:pt idx="173">
                <c:v>124.21668170981503</c:v>
              </c:pt>
              <c:pt idx="174">
                <c:v>127.41676304027638</c:v>
              </c:pt>
              <c:pt idx="175">
                <c:v>127.74946148544166</c:v>
              </c:pt>
              <c:pt idx="176">
                <c:v>128.80300656179838</c:v>
              </c:pt>
              <c:pt idx="177">
                <c:v>129.6457320198937</c:v>
              </c:pt>
              <c:pt idx="178">
                <c:v>131.77319635487908</c:v>
              </c:pt>
              <c:pt idx="179">
                <c:v>132.9433000817035</c:v>
              </c:pt>
              <c:pt idx="180">
                <c:v>133.5921097693357</c:v>
              </c:pt>
              <c:pt idx="181">
                <c:v>134.31670683818166</c:v>
              </c:pt>
              <c:pt idx="182">
                <c:v>134.98938145390946</c:v>
              </c:pt>
              <c:pt idx="183">
                <c:v>133.58415781885435</c:v>
              </c:pt>
              <c:pt idx="184">
                <c:v>134.2465966140242</c:v>
              </c:pt>
              <c:pt idx="185">
                <c:v>133.8874129417836</c:v>
              </c:pt>
              <c:pt idx="186">
                <c:v>135.1273788248494</c:v>
              </c:pt>
              <c:pt idx="187">
                <c:v>137.3081033686929</c:v>
              </c:pt>
              <c:pt idx="188">
                <c:v>137.99371963339127</c:v>
              </c:pt>
              <c:pt idx="189">
                <c:v>137.58318251386902</c:v>
              </c:pt>
              <c:pt idx="190">
                <c:v>136.72504174872495</c:v>
              </c:pt>
              <c:pt idx="191">
                <c:v>134.8841727467522</c:v>
              </c:pt>
              <c:pt idx="192">
                <c:v>130.30705987998118</c:v>
              </c:pt>
              <c:pt idx="193">
                <c:v>130.49032139974037</c:v>
              </c:pt>
              <c:pt idx="194">
                <c:v>128.0355158037825</c:v>
              </c:pt>
              <c:pt idx="195">
                <c:v>125.43472922722889</c:v>
              </c:pt>
              <c:pt idx="196">
                <c:v>124.90596616275185</c:v>
              </c:pt>
              <c:pt idx="197">
                <c:v>124.57266499413421</c:v>
              </c:pt>
              <c:pt idx="198">
                <c:v>124.97161527651369</c:v>
              </c:pt>
              <c:pt idx="199">
                <c:v>123.18786996500546</c:v>
              </c:pt>
              <c:pt idx="200">
                <c:v>123.2717085023332</c:v>
              </c:pt>
              <c:pt idx="201">
                <c:v>125.86772095856651</c:v>
              </c:pt>
              <c:pt idx="202">
                <c:v>132.28854148594056</c:v>
              </c:pt>
              <c:pt idx="203">
                <c:v>142.15401360244152</c:v>
              </c:pt>
              <c:pt idx="204">
                <c:v>146.30028287517538</c:v>
              </c:pt>
              <c:pt idx="205">
                <c:v>153.07908559290925</c:v>
              </c:pt>
              <c:pt idx="206">
                <c:v>159.30468355347213</c:v>
              </c:pt>
              <c:pt idx="207">
                <c:v>175.70560860300654</c:v>
              </c:pt>
              <c:pt idx="208">
                <c:v>181.137892333889</c:v>
              </c:pt>
              <c:pt idx="209">
                <c:v>209.01905587926578</c:v>
              </c:pt>
              <c:pt idx="210">
                <c:v>234.08260704624033</c:v>
              </c:pt>
              <c:pt idx="211">
                <c:v>245.69844209389285</c:v>
              </c:pt>
              <c:pt idx="212">
                <c:v>252.4186809993446</c:v>
              </c:pt>
              <c:pt idx="213">
                <c:v>257.05942291769367</c:v>
              </c:pt>
              <c:pt idx="214">
                <c:v>268.63151058389104</c:v>
              </c:pt>
              <c:pt idx="215">
                <c:v>266.2429120883165</c:v>
              </c:pt>
              <c:pt idx="216">
                <c:v>255.744879686186</c:v>
              </c:pt>
              <c:pt idx="217">
                <c:v>252.05959861484618</c:v>
              </c:pt>
              <c:pt idx="218">
                <c:v>248.69437121714145</c:v>
              </c:pt>
              <c:pt idx="219">
                <c:v>241.74949670892963</c:v>
              </c:pt>
              <c:pt idx="220">
                <c:v>239.93828373503842</c:v>
              </c:pt>
              <c:pt idx="221">
                <c:v>240.6441686283977</c:v>
              </c:pt>
              <c:pt idx="222">
                <c:v>238.86387907290225</c:v>
              </c:pt>
              <c:pt idx="223">
                <c:v>227.21353048164906</c:v>
              </c:pt>
              <c:pt idx="224">
                <c:v>203.22832764063597</c:v>
              </c:pt>
              <c:pt idx="225">
                <c:v>184.96135490379837</c:v>
              </c:pt>
              <c:pt idx="226">
                <c:v>159.6489169704705</c:v>
              </c:pt>
              <c:pt idx="227">
                <c:v>142.02949296033125</c:v>
              </c:pt>
              <c:pt idx="228">
                <c:v>122.24918936217198</c:v>
              </c:pt>
              <c:pt idx="229">
                <c:v>114.30339075275326</c:v>
              </c:pt>
              <c:pt idx="230">
                <c:v>117.66792246480034</c:v>
              </c:pt>
              <c:pt idx="231">
                <c:v>117.38401025432866</c:v>
              </c:pt>
              <c:pt idx="232">
                <c:v>123.65954373666703</c:v>
              </c:pt>
              <c:pt idx="233">
                <c:v>122.83094922018893</c:v>
              </c:pt>
              <c:pt idx="234">
                <c:v>125.91849482343065</c:v>
              </c:pt>
              <c:pt idx="235">
                <c:v>129.29552184645743</c:v>
              </c:pt>
              <c:pt idx="236">
                <c:v>144.0416874638379</c:v>
              </c:pt>
              <c:pt idx="237">
                <c:v>157.54582898344134</c:v>
              </c:pt>
              <c:pt idx="238">
                <c:v>208.08983148510376</c:v>
              </c:pt>
              <c:pt idx="239">
                <c:v>215.61779727434958</c:v>
              </c:pt>
              <c:pt idx="240">
                <c:v>201.99855938795886</c:v>
              </c:pt>
              <c:pt idx="241">
                <c:v>191.35229037750398</c:v>
              </c:pt>
              <c:pt idx="242">
                <c:v>187.40499763915005</c:v>
              </c:pt>
              <c:pt idx="243">
                <c:v>204.25218643230042</c:v>
              </c:pt>
              <c:pt idx="244">
                <c:v>209.16666641710475</c:v>
              </c:pt>
              <c:pt idx="245">
                <c:v>203.14020878978945</c:v>
              </c:pt>
              <c:pt idx="246">
                <c:v>197.8453104599167</c:v>
              </c:pt>
              <c:pt idx="247">
                <c:v>192.94065894273996</c:v>
              </c:pt>
              <c:pt idx="248">
                <c:v>198.37643141737144</c:v>
              </c:pt>
              <c:pt idx="249">
                <c:v>202.60682970125296</c:v>
              </c:pt>
              <c:pt idx="250">
                <c:v>207.79065163453708</c:v>
              </c:pt>
              <c:pt idx="251">
                <c:v>208.36256055608993</c:v>
              </c:pt>
              <c:pt idx="252">
                <c:v>221.25256838910033</c:v>
              </c:pt>
            </c:numLit>
          </c:yVal>
          <c:smooth val="0"/>
        </c:ser>
        <c:ser>
          <c:idx val="2"/>
          <c:order val="2"/>
          <c:tx>
            <c:v>Oils</c:v>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72.51741313926169</c:v>
              </c:pt>
              <c:pt idx="1">
                <c:v>72.52677920967005</c:v>
              </c:pt>
              <c:pt idx="2">
                <c:v>74.26858876996054</c:v>
              </c:pt>
              <c:pt idx="3">
                <c:v>71.7639054888307</c:v>
              </c:pt>
              <c:pt idx="4">
                <c:v>73.97094272565678</c:v>
              </c:pt>
              <c:pt idx="5">
                <c:v>71.31777169264238</c:v>
              </c:pt>
              <c:pt idx="6">
                <c:v>71.17519939664973</c:v>
              </c:pt>
              <c:pt idx="7">
                <c:v>73.72388224269865</c:v>
              </c:pt>
              <c:pt idx="8">
                <c:v>72.91694626650666</c:v>
              </c:pt>
              <c:pt idx="9">
                <c:v>74.5186343629752</c:v>
              </c:pt>
              <c:pt idx="10">
                <c:v>78.25571316269036</c:v>
              </c:pt>
              <c:pt idx="11">
                <c:v>80.46809461177665</c:v>
              </c:pt>
              <c:pt idx="12">
                <c:v>79.83485003766711</c:v>
              </c:pt>
              <c:pt idx="13">
                <c:v>77.92455662914432</c:v>
              </c:pt>
              <c:pt idx="14">
                <c:v>78.32697950759552</c:v>
              </c:pt>
              <c:pt idx="15">
                <c:v>76.12694193961983</c:v>
              </c:pt>
              <c:pt idx="16">
                <c:v>75.12093531311443</c:v>
              </c:pt>
              <c:pt idx="17">
                <c:v>75.44799715205329</c:v>
              </c:pt>
              <c:pt idx="18">
                <c:v>77.55496815537946</c:v>
              </c:pt>
              <c:pt idx="19">
                <c:v>79.29136449622689</c:v>
              </c:pt>
              <c:pt idx="20">
                <c:v>79.05259297507847</c:v>
              </c:pt>
              <c:pt idx="21">
                <c:v>83.17806842109799</c:v>
              </c:pt>
              <c:pt idx="22">
                <c:v>83.62914169826976</c:v>
              </c:pt>
              <c:pt idx="23">
                <c:v>84.25888913760355</c:v>
              </c:pt>
              <c:pt idx="24">
                <c:v>84.84784752971596</c:v>
              </c:pt>
              <c:pt idx="25">
                <c:v>82.92882827195587</c:v>
              </c:pt>
              <c:pt idx="26">
                <c:v>85.88768644569294</c:v>
              </c:pt>
              <c:pt idx="27">
                <c:v>85.52116867006364</c:v>
              </c:pt>
              <c:pt idx="28">
                <c:v>86.0473629080541</c:v>
              </c:pt>
              <c:pt idx="29">
                <c:v>87.26729083192517</c:v>
              </c:pt>
              <c:pt idx="30">
                <c:v>82.70954332985961</c:v>
              </c:pt>
              <c:pt idx="31">
                <c:v>80.83562956093007</c:v>
              </c:pt>
              <c:pt idx="32">
                <c:v>82.84453403974432</c:v>
              </c:pt>
              <c:pt idx="33">
                <c:v>82.93312951621617</c:v>
              </c:pt>
              <c:pt idx="34">
                <c:v>85.47754363412746</c:v>
              </c:pt>
              <c:pt idx="35">
                <c:v>83.99708999995028</c:v>
              </c:pt>
              <c:pt idx="36">
                <c:v>85.24429551681823</c:v>
              </c:pt>
              <c:pt idx="37">
                <c:v>84.99244670772994</c:v>
              </c:pt>
              <c:pt idx="38">
                <c:v>83.62956611469</c:v>
              </c:pt>
              <c:pt idx="39">
                <c:v>83.249801090551</c:v>
              </c:pt>
              <c:pt idx="40">
                <c:v>82.41662100255034</c:v>
              </c:pt>
              <c:pt idx="41">
                <c:v>81.82282988755956</c:v>
              </c:pt>
              <c:pt idx="42">
                <c:v>85.72331919805006</c:v>
              </c:pt>
              <c:pt idx="43">
                <c:v>84.50109505420428</c:v>
              </c:pt>
              <c:pt idx="44">
                <c:v>84.16383328806573</c:v>
              </c:pt>
              <c:pt idx="45">
                <c:v>83.54561747261114</c:v>
              </c:pt>
              <c:pt idx="46">
                <c:v>90.22557691136043</c:v>
              </c:pt>
              <c:pt idx="47">
                <c:v>101.92148287694505</c:v>
              </c:pt>
              <c:pt idx="48">
                <c:v>102.76937425652464</c:v>
              </c:pt>
              <c:pt idx="49">
                <c:v>97.630097581299</c:v>
              </c:pt>
              <c:pt idx="50">
                <c:v>98.8028894699497</c:v>
              </c:pt>
              <c:pt idx="51">
                <c:v>101.70194448473575</c:v>
              </c:pt>
              <c:pt idx="52">
                <c:v>107.17259591587369</c:v>
              </c:pt>
              <c:pt idx="53">
                <c:v>107.8484642767727</c:v>
              </c:pt>
              <c:pt idx="54">
                <c:v>105.7809083028785</c:v>
              </c:pt>
              <c:pt idx="55">
                <c:v>114.60625173242143</c:v>
              </c:pt>
              <c:pt idx="56">
                <c:v>125.83982347749405</c:v>
              </c:pt>
              <c:pt idx="57">
                <c:v>123.4432752477628</c:v>
              </c:pt>
              <c:pt idx="58">
                <c:v>137.5155051200625</c:v>
              </c:pt>
              <c:pt idx="59">
                <c:v>138.15356732494854</c:v>
              </c:pt>
              <c:pt idx="60">
                <c:v>129.81908179415666</c:v>
              </c:pt>
              <c:pt idx="61">
                <c:v>128.85578020781043</c:v>
              </c:pt>
              <c:pt idx="62">
                <c:v>130.8386303673555</c:v>
              </c:pt>
              <c:pt idx="63">
                <c:v>121.52061791810836</c:v>
              </c:pt>
              <c:pt idx="64">
                <c:v>119.46208605201699</c:v>
              </c:pt>
              <c:pt idx="65">
                <c:v>124.83816778898706</c:v>
              </c:pt>
              <c:pt idx="66">
                <c:v>129.90066843513256</c:v>
              </c:pt>
              <c:pt idx="67">
                <c:v>124.89793221867905</c:v>
              </c:pt>
              <c:pt idx="68">
                <c:v>120.31917036586994</c:v>
              </c:pt>
              <c:pt idx="69">
                <c:v>125.75283636872989</c:v>
              </c:pt>
              <c:pt idx="70">
                <c:v>124.53471284096614</c:v>
              </c:pt>
              <c:pt idx="71">
                <c:v>119.1558455507738</c:v>
              </c:pt>
              <c:pt idx="72">
                <c:v>112.30929499987778</c:v>
              </c:pt>
              <c:pt idx="73">
                <c:v>108.81583689352459</c:v>
              </c:pt>
              <c:pt idx="74">
                <c:v>107.74067027699684</c:v>
              </c:pt>
              <c:pt idx="75">
                <c:v>116.16873503441253</c:v>
              </c:pt>
              <c:pt idx="76">
                <c:v>116.58954253419667</c:v>
              </c:pt>
              <c:pt idx="77">
                <c:v>110.20673863880552</c:v>
              </c:pt>
              <c:pt idx="78">
                <c:v>106.52674917093701</c:v>
              </c:pt>
              <c:pt idx="79">
                <c:v>110.77045387105701</c:v>
              </c:pt>
              <c:pt idx="80">
                <c:v>114.12477472618218</c:v>
              </c:pt>
              <c:pt idx="81">
                <c:v>109.64692737466318</c:v>
              </c:pt>
              <c:pt idx="82">
                <c:v>110.63986586414845</c:v>
              </c:pt>
              <c:pt idx="83">
                <c:v>111.02849793212374</c:v>
              </c:pt>
              <c:pt idx="84">
                <c:v>112.49027559176024</c:v>
              </c:pt>
              <c:pt idx="85">
                <c:v>113.33451335358222</c:v>
              </c:pt>
              <c:pt idx="86">
                <c:v>111.41543463751091</c:v>
              </c:pt>
              <c:pt idx="87">
                <c:v>111.93488833914438</c:v>
              </c:pt>
              <c:pt idx="88">
                <c:v>112.63633097550039</c:v>
              </c:pt>
              <c:pt idx="89">
                <c:v>109.63473727313398</c:v>
              </c:pt>
              <c:pt idx="90">
                <c:v>104.84784904541122</c:v>
              </c:pt>
              <c:pt idx="91">
                <c:v>104.67101953860659</c:v>
              </c:pt>
              <c:pt idx="92">
                <c:v>108.66684291474739</c:v>
              </c:pt>
              <c:pt idx="93">
                <c:v>116.88296569865557</c:v>
              </c:pt>
              <c:pt idx="94">
                <c:v>123.26033342873328</c:v>
              </c:pt>
              <c:pt idx="95">
                <c:v>120.39873783943868</c:v>
              </c:pt>
              <c:pt idx="96">
                <c:v>124.59143247503803</c:v>
              </c:pt>
              <c:pt idx="97">
                <c:v>127.30448409773632</c:v>
              </c:pt>
              <c:pt idx="98">
                <c:v>130.98447685470168</c:v>
              </c:pt>
              <c:pt idx="99">
                <c:v>132.98249046226582</c:v>
              </c:pt>
              <c:pt idx="100">
                <c:v>139.27977471400436</c:v>
              </c:pt>
              <c:pt idx="101">
                <c:v>129.18324799398607</c:v>
              </c:pt>
              <c:pt idx="102">
                <c:v>129.3302684718287</c:v>
              </c:pt>
              <c:pt idx="103">
                <c:v>128.20709624311212</c:v>
              </c:pt>
              <c:pt idx="104">
                <c:v>130.09711435742148</c:v>
              </c:pt>
              <c:pt idx="105">
                <c:v>130.0669832245829</c:v>
              </c:pt>
              <c:pt idx="106">
                <c:v>130.17942175910798</c:v>
              </c:pt>
              <c:pt idx="107">
                <c:v>126.6873707919479</c:v>
              </c:pt>
              <c:pt idx="108">
                <c:v>119.34164732070549</c:v>
              </c:pt>
              <c:pt idx="109">
                <c:v>105.85264945502497</c:v>
              </c:pt>
              <c:pt idx="110">
                <c:v>96.51952871759765</c:v>
              </c:pt>
              <c:pt idx="111">
                <c:v>100.54486410675885</c:v>
              </c:pt>
              <c:pt idx="112">
                <c:v>96.78589674673424</c:v>
              </c:pt>
              <c:pt idx="113">
                <c:v>86.61766506524448</c:v>
              </c:pt>
              <c:pt idx="114">
                <c:v>77.93338016096386</c:v>
              </c:pt>
              <c:pt idx="115">
                <c:v>83.478128112109</c:v>
              </c:pt>
              <c:pt idx="116">
                <c:v>85.98782353103442</c:v>
              </c:pt>
              <c:pt idx="117">
                <c:v>84.45542338141958</c:v>
              </c:pt>
              <c:pt idx="118">
                <c:v>81.92350010215485</c:v>
              </c:pt>
              <c:pt idx="119">
                <c:v>79.39508041342397</c:v>
              </c:pt>
              <c:pt idx="120">
                <c:v>77.46584520176486</c:v>
              </c:pt>
              <c:pt idx="121">
                <c:v>73.74109210962634</c:v>
              </c:pt>
              <c:pt idx="122">
                <c:v>75.24539489404626</c:v>
              </c:pt>
              <c:pt idx="123">
                <c:v>77.27192626322747</c:v>
              </c:pt>
              <c:pt idx="124">
                <c:v>70.03406743806471</c:v>
              </c:pt>
              <c:pt idx="125">
                <c:v>67.40783573487803</c:v>
              </c:pt>
              <c:pt idx="126">
                <c:v>66.99292982628188</c:v>
              </c:pt>
              <c:pt idx="127">
                <c:v>65.34201451989466</c:v>
              </c:pt>
              <c:pt idx="128">
                <c:v>60.66914643936301</c:v>
              </c:pt>
              <c:pt idx="129">
                <c:v>58.3429819389745</c:v>
              </c:pt>
              <c:pt idx="130">
                <c:v>60.269693163702364</c:v>
              </c:pt>
              <c:pt idx="131">
                <c:v>61.040444382839574</c:v>
              </c:pt>
              <c:pt idx="132">
                <c:v>59.942532082729</c:v>
              </c:pt>
              <c:pt idx="133">
                <c:v>57.78450968484879</c:v>
              </c:pt>
              <c:pt idx="134">
                <c:v>60.834806641456254</c:v>
              </c:pt>
              <c:pt idx="135">
                <c:v>60.4496316355254</c:v>
              </c:pt>
              <c:pt idx="136">
                <c:v>58.16061442941339</c:v>
              </c:pt>
              <c:pt idx="137">
                <c:v>61.844862072909976</c:v>
              </c:pt>
              <c:pt idx="138">
                <c:v>75.36984046854435</c:v>
              </c:pt>
              <c:pt idx="139">
                <c:v>79.63387994504858</c:v>
              </c:pt>
              <c:pt idx="140">
                <c:v>72.9297589472592</c:v>
              </c:pt>
              <c:pt idx="141">
                <c:v>69.3717971004639</c:v>
              </c:pt>
              <c:pt idx="142">
                <c:v>75.74652037079608</c:v>
              </c:pt>
              <c:pt idx="143">
                <c:v>79.20966863633735</c:v>
              </c:pt>
              <c:pt idx="144">
                <c:v>77.2241351014356</c:v>
              </c:pt>
              <c:pt idx="145">
                <c:v>74.80139468932917</c:v>
              </c:pt>
              <c:pt idx="146">
                <c:v>74.46264171198231</c:v>
              </c:pt>
              <c:pt idx="147">
                <c:v>76.94825923668218</c:v>
              </c:pt>
              <c:pt idx="148">
                <c:v>80.86463644967083</c:v>
              </c:pt>
              <c:pt idx="149">
                <c:v>87.84620625232786</c:v>
              </c:pt>
              <c:pt idx="150">
                <c:v>88.7743004397208</c:v>
              </c:pt>
              <c:pt idx="151">
                <c:v>93.93116058602617</c:v>
              </c:pt>
              <c:pt idx="152">
                <c:v>90.02376797628452</c:v>
              </c:pt>
              <c:pt idx="153">
                <c:v>93.36709186665577</c:v>
              </c:pt>
              <c:pt idx="154">
                <c:v>101.52038267365661</c:v>
              </c:pt>
              <c:pt idx="155">
                <c:v>104.43271614317769</c:v>
              </c:pt>
              <c:pt idx="156">
                <c:v>102.01839327387117</c:v>
              </c:pt>
              <c:pt idx="157">
                <c:v>99.0246810237506</c:v>
              </c:pt>
              <c:pt idx="158">
                <c:v>95.02934069225188</c:v>
              </c:pt>
              <c:pt idx="159">
                <c:v>95.55015869987515</c:v>
              </c:pt>
              <c:pt idx="160">
                <c:v>97.8361479097633</c:v>
              </c:pt>
              <c:pt idx="161">
                <c:v>99.64090669432778</c:v>
              </c:pt>
              <c:pt idx="162">
                <c:v>95.2434661227406</c:v>
              </c:pt>
              <c:pt idx="163">
                <c:v>92.68283015883361</c:v>
              </c:pt>
              <c:pt idx="164">
                <c:v>96.93757022841262</c:v>
              </c:pt>
              <c:pt idx="165">
                <c:v>109.20253391617922</c:v>
              </c:pt>
              <c:pt idx="166">
                <c:v>111.40450140718174</c:v>
              </c:pt>
              <c:pt idx="167">
                <c:v>115.16787353505443</c:v>
              </c:pt>
              <c:pt idx="168">
                <c:v>115.39109879037181</c:v>
              </c:pt>
              <c:pt idx="169">
                <c:v>121.43893466758237</c:v>
              </c:pt>
              <c:pt idx="170">
                <c:v>122.7988872352203</c:v>
              </c:pt>
              <c:pt idx="171">
                <c:v>123.2266401838296</c:v>
              </c:pt>
              <c:pt idx="172">
                <c:v>117.81194844365143</c:v>
              </c:pt>
              <c:pt idx="173">
                <c:v>106.90680450371872</c:v>
              </c:pt>
              <c:pt idx="174">
                <c:v>105.83351382072843</c:v>
              </c:pt>
              <c:pt idx="175">
                <c:v>106.68034963671573</c:v>
              </c:pt>
              <c:pt idx="176">
                <c:v>107.31419011666321</c:v>
              </c:pt>
              <c:pt idx="177">
                <c:v>105.73926521559369</c:v>
              </c:pt>
              <c:pt idx="178">
                <c:v>107.23135507098331</c:v>
              </c:pt>
              <c:pt idx="179">
                <c:v>105.69191552574968</c:v>
              </c:pt>
              <c:pt idx="180">
                <c:v>101.54857016484509</c:v>
              </c:pt>
              <c:pt idx="181">
                <c:v>99.82789087978153</c:v>
              </c:pt>
              <c:pt idx="182">
                <c:v>107.46852965156621</c:v>
              </c:pt>
              <c:pt idx="183">
                <c:v>105.36772795404417</c:v>
              </c:pt>
              <c:pt idx="184">
                <c:v>103.77541322390236</c:v>
              </c:pt>
              <c:pt idx="185">
                <c:v>104.57211833228651</c:v>
              </c:pt>
              <c:pt idx="186">
                <c:v>103.79663765544389</c:v>
              </c:pt>
              <c:pt idx="187">
                <c:v>100.69669537541606</c:v>
              </c:pt>
              <c:pt idx="188">
                <c:v>102.60682328544064</c:v>
              </c:pt>
              <c:pt idx="189">
                <c:v>107.27393680770234</c:v>
              </c:pt>
              <c:pt idx="190">
                <c:v>105.02031821642291</c:v>
              </c:pt>
              <c:pt idx="191">
                <c:v>101.77091424759068</c:v>
              </c:pt>
              <c:pt idx="192">
                <c:v>101.73364113348123</c:v>
              </c:pt>
              <c:pt idx="193">
                <c:v>103.38646711141925</c:v>
              </c:pt>
              <c:pt idx="194">
                <c:v>103.55972840340016</c:v>
              </c:pt>
              <c:pt idx="195">
                <c:v>105.30602090515409</c:v>
              </c:pt>
              <c:pt idx="196">
                <c:v>108.27714261562625</c:v>
              </c:pt>
              <c:pt idx="197">
                <c:v>108.13636447060335</c:v>
              </c:pt>
              <c:pt idx="198">
                <c:v>112.30760160291481</c:v>
              </c:pt>
              <c:pt idx="199">
                <c:v>116.58545608762847</c:v>
              </c:pt>
              <c:pt idx="200">
                <c:v>113.39138860169295</c:v>
              </c:pt>
              <c:pt idx="201">
                <c:v>115.18737594316875</c:v>
              </c:pt>
              <c:pt idx="202">
                <c:v>124.44834274507156</c:v>
              </c:pt>
              <c:pt idx="203">
                <c:v>131.5742473742057</c:v>
              </c:pt>
              <c:pt idx="204">
                <c:v>130.8059243063209</c:v>
              </c:pt>
              <c:pt idx="205">
                <c:v>132.1019075720941</c:v>
              </c:pt>
              <c:pt idx="206">
                <c:v>134.49039256934873</c:v>
              </c:pt>
              <c:pt idx="207">
                <c:v>146.76598694263785</c:v>
              </c:pt>
              <c:pt idx="208">
                <c:v>158.08214931678833</c:v>
              </c:pt>
              <c:pt idx="209">
                <c:v>165.91816718816253</c:v>
              </c:pt>
              <c:pt idx="210">
                <c:v>171.38757759253397</c:v>
              </c:pt>
              <c:pt idx="211">
                <c:v>176.66327922661853</c:v>
              </c:pt>
              <c:pt idx="212">
                <c:v>184.72979506942337</c:v>
              </c:pt>
              <c:pt idx="213">
                <c:v>195.9636701372529</c:v>
              </c:pt>
              <c:pt idx="214">
                <c:v>214.14458918921687</c:v>
              </c:pt>
              <c:pt idx="215">
                <c:v>217.99430204495653</c:v>
              </c:pt>
              <c:pt idx="216">
                <c:v>241.6381478942951</c:v>
              </c:pt>
              <c:pt idx="217">
                <c:v>265.1465229321756</c:v>
              </c:pt>
              <c:pt idx="218">
                <c:v>277.4372527383561</c:v>
              </c:pt>
              <c:pt idx="219">
                <c:v>267.62384717498253</c:v>
              </c:pt>
              <c:pt idx="220">
                <c:v>271.52389133608017</c:v>
              </c:pt>
              <c:pt idx="221">
                <c:v>282.6923147441162</c:v>
              </c:pt>
              <c:pt idx="222">
                <c:v>264.7902998010773</c:v>
              </c:pt>
              <c:pt idx="223">
                <c:v>221.63645779106017</c:v>
              </c:pt>
              <c:pt idx="224">
                <c:v>199.87280861493736</c:v>
              </c:pt>
              <c:pt idx="225">
                <c:v>152.80252442025525</c:v>
              </c:pt>
              <c:pt idx="226">
                <c:v>133.49895489328625</c:v>
              </c:pt>
              <c:pt idx="227">
                <c:v>126.38309391562817</c:v>
              </c:pt>
              <c:pt idx="228">
                <c:v>133.60609997190537</c:v>
              </c:pt>
              <c:pt idx="229">
                <c:v>130.99891524166898</c:v>
              </c:pt>
              <c:pt idx="230">
                <c:v>128.7647544534217</c:v>
              </c:pt>
              <c:pt idx="231">
                <c:v>147.12835761914965</c:v>
              </c:pt>
              <c:pt idx="232">
                <c:v>166.88596935997793</c:v>
              </c:pt>
              <c:pt idx="233">
                <c:v>159.569662597267</c:v>
              </c:pt>
              <c:pt idx="234">
                <c:v>143.73054525098212</c:v>
              </c:pt>
              <c:pt idx="235">
                <c:v>156.34964352193262</c:v>
              </c:pt>
              <c:pt idx="236">
                <c:v>149.63634858065927</c:v>
              </c:pt>
              <c:pt idx="237">
                <c:v>151.74498999350982</c:v>
              </c:pt>
              <c:pt idx="238">
                <c:v>161.71339137116053</c:v>
              </c:pt>
              <c:pt idx="239">
                <c:v>169.3362358682378</c:v>
              </c:pt>
              <c:pt idx="240">
                <c:v>168.78187880444685</c:v>
              </c:pt>
              <c:pt idx="241">
                <c:v>169.2338628145025</c:v>
              </c:pt>
              <c:pt idx="242">
                <c:v>174.8115273903978</c:v>
              </c:pt>
              <c:pt idx="243">
                <c:v>173.514501030362</c:v>
              </c:pt>
              <c:pt idx="244">
                <c:v>170.3888593042348</c:v>
              </c:pt>
              <c:pt idx="245">
                <c:v>168.3873806267945</c:v>
              </c:pt>
              <c:pt idx="246">
                <c:v>174.4078820899062</c:v>
              </c:pt>
              <c:pt idx="247">
                <c:v>192.3753092367618</c:v>
              </c:pt>
              <c:pt idx="248">
                <c:v>197.59770902346477</c:v>
              </c:pt>
              <c:pt idx="249">
                <c:v>220.02052561391153</c:v>
              </c:pt>
              <c:pt idx="250">
                <c:v>243.3143571832693</c:v>
              </c:pt>
              <c:pt idx="251">
                <c:v>262.9892614600709</c:v>
              </c:pt>
              <c:pt idx="252">
                <c:v>277.6935026742019</c:v>
              </c:pt>
            </c:numLit>
          </c:yVal>
          <c:smooth val="0"/>
        </c:ser>
        <c:ser>
          <c:idx val="3"/>
          <c:order val="3"/>
          <c:tx>
            <c:v>Sugar</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201.5030406458128</c:v>
              </c:pt>
              <c:pt idx="1">
                <c:v>207.8887003845886</c:v>
              </c:pt>
              <c:pt idx="2">
                <c:v>217.9638524168792</c:v>
              </c:pt>
              <c:pt idx="3">
                <c:v>216.26100981987233</c:v>
              </c:pt>
              <c:pt idx="4">
                <c:v>207.1791826358357</c:v>
              </c:pt>
              <c:pt idx="5">
                <c:v>184.04890402649244</c:v>
              </c:pt>
              <c:pt idx="6">
                <c:v>170.14235615093634</c:v>
              </c:pt>
              <c:pt idx="7">
                <c:v>155.10057987737565</c:v>
              </c:pt>
              <c:pt idx="8">
                <c:v>157.0872295738837</c:v>
              </c:pt>
              <c:pt idx="9">
                <c:v>139.3492858550621</c:v>
              </c:pt>
              <c:pt idx="10">
                <c:v>142.89687459882643</c:v>
              </c:pt>
              <c:pt idx="11">
                <c:v>138.21405745705752</c:v>
              </c:pt>
              <c:pt idx="12">
                <c:v>124.87512378050371</c:v>
              </c:pt>
              <c:pt idx="13">
                <c:v>120.75992083773713</c:v>
              </c:pt>
              <c:pt idx="14">
                <c:v>129.6998444720232</c:v>
              </c:pt>
              <c:pt idx="15">
                <c:v>120.75992083773713</c:v>
              </c:pt>
              <c:pt idx="16">
                <c:v>107.56289071093389</c:v>
              </c:pt>
              <c:pt idx="17">
                <c:v>130.5512657705266</c:v>
              </c:pt>
              <c:pt idx="18">
                <c:v>146.30255979284016</c:v>
              </c:pt>
              <c:pt idx="19">
                <c:v>134.2407580640415</c:v>
              </c:pt>
              <c:pt idx="20">
                <c:v>131.82839771828176</c:v>
              </c:pt>
              <c:pt idx="21">
                <c:v>129.41603737252203</c:v>
              </c:pt>
              <c:pt idx="22">
                <c:v>122.8884740839957</c:v>
              </c:pt>
              <c:pt idx="23">
                <c:v>127.71319477551518</c:v>
              </c:pt>
              <c:pt idx="24">
                <c:v>118.06375339247623</c:v>
              </c:pt>
              <c:pt idx="25">
                <c:v>111.25238300444875</c:v>
              </c:pt>
              <c:pt idx="26">
                <c:v>116.64471789497053</c:v>
              </c:pt>
              <c:pt idx="27">
                <c:v>134.2407580640415</c:v>
              </c:pt>
              <c:pt idx="28">
                <c:v>136.08550421079894</c:v>
              </c:pt>
              <c:pt idx="29">
                <c:v>147.012077541593</c:v>
              </c:pt>
              <c:pt idx="30">
                <c:v>146.30255979284016</c:v>
              </c:pt>
              <c:pt idx="31">
                <c:v>139.4911894048127</c:v>
              </c:pt>
              <c:pt idx="32">
                <c:v>132.11220481778292</c:v>
              </c:pt>
              <c:pt idx="33">
                <c:v>123.59799183274858</c:v>
              </c:pt>
              <c:pt idx="34">
                <c:v>121.61134213624057</c:v>
              </c:pt>
              <c:pt idx="35">
                <c:v>115.65139304671652</c:v>
              </c:pt>
              <c:pt idx="36">
                <c:v>116.92852499447166</c:v>
              </c:pt>
              <c:pt idx="37">
                <c:v>121.46943858648997</c:v>
              </c:pt>
              <c:pt idx="38">
                <c:v>150.70156983510788</c:v>
              </c:pt>
              <c:pt idx="39">
                <c:v>158.22245797188825</c:v>
              </c:pt>
              <c:pt idx="40">
                <c:v>167.87189935492717</c:v>
              </c:pt>
              <c:pt idx="41">
                <c:v>147.43778819084474</c:v>
              </c:pt>
              <c:pt idx="42">
                <c:v>137.3626361585541</c:v>
              </c:pt>
              <c:pt idx="43">
                <c:v>132.53791546703462</c:v>
              </c:pt>
              <c:pt idx="44">
                <c:v>135.37598646204606</c:v>
              </c:pt>
              <c:pt idx="45">
                <c:v>146.018752693339</c:v>
              </c:pt>
              <c:pt idx="46">
                <c:v>143.60639234757926</c:v>
              </c:pt>
              <c:pt idx="47">
                <c:v>149.28253433760216</c:v>
              </c:pt>
              <c:pt idx="48">
                <c:v>146.1606562430896</c:v>
              </c:pt>
              <c:pt idx="49">
                <c:v>153.53964083011934</c:v>
              </c:pt>
              <c:pt idx="50">
                <c:v>166.59476740717201</c:v>
              </c:pt>
              <c:pt idx="51">
                <c:v>156.23580827538024</c:v>
              </c:pt>
              <c:pt idx="52">
                <c:v>164.32431061116287</c:v>
              </c:pt>
              <c:pt idx="53">
                <c:v>170.9937774494398</c:v>
              </c:pt>
              <c:pt idx="54">
                <c:v>167.0204780564237</c:v>
              </c:pt>
              <c:pt idx="55">
                <c:v>171.70329519819262</c:v>
              </c:pt>
              <c:pt idx="56">
                <c:v>178.65656913597067</c:v>
              </c:pt>
              <c:pt idx="57">
                <c:v>180.9270259319798</c:v>
              </c:pt>
              <c:pt idx="58">
                <c:v>197.81354835229794</c:v>
              </c:pt>
              <c:pt idx="59">
                <c:v>208.17250748408975</c:v>
              </c:pt>
              <c:pt idx="60">
                <c:v>209.44963943184484</c:v>
              </c:pt>
              <c:pt idx="61">
                <c:v>204.48301519057486</c:v>
              </c:pt>
              <c:pt idx="62">
                <c:v>207.0372790860852</c:v>
              </c:pt>
              <c:pt idx="63">
                <c:v>194.4078631582842</c:v>
              </c:pt>
              <c:pt idx="64">
                <c:v>191.8535992627739</c:v>
              </c:pt>
              <c:pt idx="65">
                <c:v>198.9487767503025</c:v>
              </c:pt>
              <c:pt idx="66">
                <c:v>192.84692411102787</c:v>
              </c:pt>
              <c:pt idx="67">
                <c:v>184.190807576243</c:v>
              </c:pt>
              <c:pt idx="68">
                <c:v>165.88524965841916</c:v>
              </c:pt>
              <c:pt idx="69">
                <c:v>168.01380290467773</c:v>
              </c:pt>
              <c:pt idx="70">
                <c:v>170.00045260118574</c:v>
              </c:pt>
              <c:pt idx="71">
                <c:v>174.68326974295465</c:v>
              </c:pt>
              <c:pt idx="72">
                <c:v>177.80514783746725</c:v>
              </c:pt>
              <c:pt idx="73">
                <c:v>181.7784472304833</c:v>
              </c:pt>
              <c:pt idx="74">
                <c:v>183.19748272798898</c:v>
              </c:pt>
              <c:pt idx="75">
                <c:v>170.00045260118574</c:v>
              </c:pt>
              <c:pt idx="76">
                <c:v>161.628143165902</c:v>
              </c:pt>
              <c:pt idx="77">
                <c:v>172.69662004644664</c:v>
              </c:pt>
              <c:pt idx="78">
                <c:v>181.7784472304833</c:v>
              </c:pt>
              <c:pt idx="79">
                <c:v>175.53469104145807</c:v>
              </c:pt>
              <c:pt idx="80">
                <c:v>169.14903130268232</c:v>
              </c:pt>
              <c:pt idx="81">
                <c:v>157.79674732263652</c:v>
              </c:pt>
              <c:pt idx="82">
                <c:v>152.12060533261362</c:v>
              </c:pt>
              <c:pt idx="83">
                <c:v>152.40441243211478</c:v>
              </c:pt>
              <c:pt idx="84">
                <c:v>151.6948946833619</c:v>
              </c:pt>
              <c:pt idx="85">
                <c:v>153.39773728036877</c:v>
              </c:pt>
              <c:pt idx="86">
                <c:v>157.65484377288595</c:v>
              </c:pt>
              <c:pt idx="87">
                <c:v>160.35101121814682</c:v>
              </c:pt>
              <c:pt idx="88">
                <c:v>158.08055442213765</c:v>
              </c:pt>
              <c:pt idx="89">
                <c:v>162.19575736490427</c:v>
              </c:pt>
              <c:pt idx="90">
                <c:v>159.21578282014227</c:v>
              </c:pt>
              <c:pt idx="91">
                <c:v>166.0271532081697</c:v>
              </c:pt>
              <c:pt idx="92">
                <c:v>160.77672186739855</c:v>
              </c:pt>
              <c:pt idx="93">
                <c:v>161.91195026540314</c:v>
              </c:pt>
              <c:pt idx="94">
                <c:v>170.45454396038758</c:v>
              </c:pt>
              <c:pt idx="95">
                <c:v>174.96707684245578</c:v>
              </c:pt>
              <c:pt idx="96">
                <c:v>163.89859996191117</c:v>
              </c:pt>
              <c:pt idx="97">
                <c:v>152.12060533261362</c:v>
              </c:pt>
              <c:pt idx="98">
                <c:v>139.63309295456327</c:v>
              </c:pt>
              <c:pt idx="99">
                <c:v>137.50453970830466</c:v>
              </c:pt>
              <c:pt idx="100">
                <c:v>130.97697641977834</c:v>
              </c:pt>
              <c:pt idx="101">
                <c:v>114.94187529796365</c:v>
              </c:pt>
              <c:pt idx="102">
                <c:v>122.60466698449457</c:v>
              </c:pt>
              <c:pt idx="103">
                <c:v>120.3342101884854</c:v>
              </c:pt>
              <c:pt idx="104">
                <c:v>102.58336614695926</c:v>
              </c:pt>
              <c:pt idx="105">
                <c:v>105.89874908204078</c:v>
              </c:pt>
              <c:pt idx="106">
                <c:v>114.39453303463998</c:v>
              </c:pt>
              <c:pt idx="107">
                <c:v>114.6129170689964</c:v>
              </c:pt>
              <c:pt idx="108">
                <c:v>115.08377884771421</c:v>
              </c:pt>
              <c:pt idx="109">
                <c:v>96.7782209298904</c:v>
              </c:pt>
              <c:pt idx="110">
                <c:v>85.42593694984458</c:v>
              </c:pt>
              <c:pt idx="111">
                <c:v>76.91172396481024</c:v>
              </c:pt>
              <c:pt idx="112">
                <c:v>81.59454110657913</c:v>
              </c:pt>
              <c:pt idx="113">
                <c:v>85.62589195176587</c:v>
              </c:pt>
              <c:pt idx="114">
                <c:v>76.33120944310338</c:v>
              </c:pt>
              <c:pt idx="115">
                <c:v>81.59454110657913</c:v>
              </c:pt>
              <c:pt idx="116">
                <c:v>94.6496676836318</c:v>
              </c:pt>
              <c:pt idx="117">
                <c:v>96.06870318113752</c:v>
              </c:pt>
              <c:pt idx="118">
                <c:v>92.23730733787207</c:v>
              </c:pt>
              <c:pt idx="119">
                <c:v>85.28403340009402</c:v>
              </c:pt>
              <c:pt idx="120">
                <c:v>79.63492065764262</c:v>
              </c:pt>
              <c:pt idx="121">
                <c:v>75.0669778180528</c:v>
              </c:pt>
              <c:pt idx="122">
                <c:v>72.93842457179422</c:v>
              </c:pt>
              <c:pt idx="123">
                <c:v>85.42593694984458</c:v>
              </c:pt>
              <c:pt idx="124">
                <c:v>98.05535287764555</c:v>
              </c:pt>
              <c:pt idx="125">
                <c:v>118.7732711412291</c:v>
              </c:pt>
              <c:pt idx="126">
                <c:v>136.65311840980127</c:v>
              </c:pt>
              <c:pt idx="127">
                <c:v>148.1473059395976</c:v>
              </c:pt>
              <c:pt idx="128">
                <c:v>142.3292603998241</c:v>
              </c:pt>
              <c:pt idx="129">
                <c:v>152.5334156591606</c:v>
              </c:pt>
              <c:pt idx="130">
                <c:v>140.91022490231842</c:v>
              </c:pt>
              <c:pt idx="131">
                <c:v>142.18735685007354</c:v>
              </c:pt>
              <c:pt idx="132">
                <c:v>146.48961447205656</c:v>
              </c:pt>
              <c:pt idx="133">
                <c:v>140.10137466874014</c:v>
              </c:pt>
              <c:pt idx="134">
                <c:v>131.59619190959896</c:v>
              </c:pt>
              <c:pt idx="135">
                <c:v>124.09465425687556</c:v>
              </c:pt>
              <c:pt idx="136">
                <c:v>136.00165211321908</c:v>
              </c:pt>
              <c:pt idx="137">
                <c:v>128.31459553398184</c:v>
              </c:pt>
              <c:pt idx="138">
                <c:v>124.79127168292385</c:v>
              </c:pt>
              <c:pt idx="139">
                <c:v>115.13313660414912</c:v>
              </c:pt>
              <c:pt idx="140">
                <c:v>108.4143120094373</c:v>
              </c:pt>
              <c:pt idx="141">
                <c:v>96.3648497197474</c:v>
              </c:pt>
              <c:pt idx="142">
                <c:v>108.88968890110174</c:v>
              </c:pt>
              <c:pt idx="143">
                <c:v>111.11047945469821</c:v>
              </c:pt>
              <c:pt idx="144">
                <c:v>110.48204944866002</c:v>
              </c:pt>
              <c:pt idx="145">
                <c:v>92.88375684229126</c:v>
              </c:pt>
              <c:pt idx="146">
                <c:v>95.03990244544586</c:v>
              </c:pt>
              <c:pt idx="147">
                <c:v>97.70704416462132</c:v>
              </c:pt>
              <c:pt idx="148">
                <c:v>86.16013357681491</c:v>
              </c:pt>
              <c:pt idx="149">
                <c:v>81.59454110657913</c:v>
              </c:pt>
              <c:pt idx="150">
                <c:v>90.63318025373515</c:v>
              </c:pt>
              <c:pt idx="151">
                <c:v>89.32183440663296</c:v>
              </c:pt>
              <c:pt idx="152">
                <c:v>98.76487062639839</c:v>
              </c:pt>
              <c:pt idx="153">
                <c:v>106.56956586267987</c:v>
              </c:pt>
              <c:pt idx="154">
                <c:v>111.11047945469821</c:v>
              </c:pt>
              <c:pt idx="155">
                <c:v>112.81332205170507</c:v>
              </c:pt>
              <c:pt idx="156">
                <c:v>116.21900724571881</c:v>
              </c:pt>
              <c:pt idx="157">
                <c:v>127.71319477551518</c:v>
              </c:pt>
              <c:pt idx="158">
                <c:v>116.78662144472109</c:v>
              </c:pt>
              <c:pt idx="159">
                <c:v>109.97525105669361</c:v>
              </c:pt>
              <c:pt idx="160">
                <c:v>101.74484517116042</c:v>
              </c:pt>
              <c:pt idx="161">
                <c:v>95.35918543238465</c:v>
              </c:pt>
              <c:pt idx="162">
                <c:v>97.06202802939153</c:v>
              </c:pt>
              <c:pt idx="163">
                <c:v>96.92012447964096</c:v>
              </c:pt>
              <c:pt idx="164">
                <c:v>84.90992404166064</c:v>
              </c:pt>
              <c:pt idx="165">
                <c:v>84.55600649267801</c:v>
              </c:pt>
              <c:pt idx="166">
                <c:v>86.27735824834802</c:v>
              </c:pt>
              <c:pt idx="167">
                <c:v>89.17624505039538</c:v>
              </c:pt>
              <c:pt idx="168">
                <c:v>82.38514659804666</c:v>
              </c:pt>
              <c:pt idx="169">
                <c:v>82.92133929674699</c:v>
              </c:pt>
              <c:pt idx="170">
                <c:v>91.6326748215436</c:v>
              </c:pt>
              <c:pt idx="171">
                <c:v>93.30867913848888</c:v>
              </c:pt>
              <c:pt idx="172">
                <c:v>89.95191332609966</c:v>
              </c:pt>
              <c:pt idx="173">
                <c:v>98.33915997714668</c:v>
              </c:pt>
              <c:pt idx="174">
                <c:v>112.30375930487348</c:v>
              </c:pt>
              <c:pt idx="175">
                <c:v>107.50483925876317</c:v>
              </c:pt>
              <c:pt idx="176">
                <c:v>109.07867862872406</c:v>
              </c:pt>
              <c:pt idx="177">
                <c:v>119.92877147491232</c:v>
              </c:pt>
              <c:pt idx="178">
                <c:v>115.81264708052387</c:v>
              </c:pt>
              <c:pt idx="179">
                <c:v>117.05191938555907</c:v>
              </c:pt>
              <c:pt idx="180">
                <c:v>123.746652694392</c:v>
              </c:pt>
              <c:pt idx="181">
                <c:v>129.16770616045855</c:v>
              </c:pt>
              <c:pt idx="182">
                <c:v>126.02886133717146</c:v>
              </c:pt>
              <c:pt idx="183">
                <c:v>121.88839192384881</c:v>
              </c:pt>
              <c:pt idx="184">
                <c:v>121.83129263835394</c:v>
              </c:pt>
              <c:pt idx="185">
                <c:v>128.44206300832496</c:v>
              </c:pt>
              <c:pt idx="186">
                <c:v>136.78150733576604</c:v>
              </c:pt>
              <c:pt idx="187">
                <c:v>140.97809181741647</c:v>
              </c:pt>
              <c:pt idx="188">
                <c:v>146.30255979284016</c:v>
              </c:pt>
              <c:pt idx="189">
                <c:v>157.81701925831558</c:v>
              </c:pt>
              <c:pt idx="190">
                <c:v>161.50430006793746</c:v>
              </c:pt>
              <c:pt idx="191">
                <c:v>189.36690848619236</c:v>
              </c:pt>
              <c:pt idx="192">
                <c:v>223.4575469857949</c:v>
              </c:pt>
              <c:pt idx="193">
                <c:v>254.64592002740218</c:v>
              </c:pt>
              <c:pt idx="194">
                <c:v>244.65405920909572</c:v>
              </c:pt>
              <c:pt idx="195">
                <c:v>248.1577743915847</c:v>
              </c:pt>
              <c:pt idx="196">
                <c:v>238.6952853042488</c:v>
              </c:pt>
              <c:pt idx="197">
                <c:v>218.52501645452986</c:v>
              </c:pt>
              <c:pt idx="198">
                <c:v>227.75519734966872</c:v>
              </c:pt>
              <c:pt idx="199">
                <c:v>190.89112301229207</c:v>
              </c:pt>
              <c:pt idx="200">
                <c:v>171.4667892819412</c:v>
              </c:pt>
              <c:pt idx="201">
                <c:v>165.16928174831463</c:v>
              </c:pt>
              <c:pt idx="202">
                <c:v>167.14948128346958</c:v>
              </c:pt>
              <c:pt idx="203">
                <c:v>164.19592168519836</c:v>
              </c:pt>
              <c:pt idx="204">
                <c:v>155.36310144441418</c:v>
              </c:pt>
              <c:pt idx="205">
                <c:v>149.99205208635505</c:v>
              </c:pt>
              <c:pt idx="206">
                <c:v>148.1473059395976</c:v>
              </c:pt>
              <c:pt idx="207">
                <c:v>137.9302503575564</c:v>
              </c:pt>
              <c:pt idx="208">
                <c:v>133.81504741478977</c:v>
              </c:pt>
              <c:pt idx="209">
                <c:v>131.82839771828176</c:v>
              </c:pt>
              <c:pt idx="210">
                <c:v>144.31591009633215</c:v>
              </c:pt>
              <c:pt idx="211">
                <c:v>139.14568510976778</c:v>
              </c:pt>
              <c:pt idx="212">
                <c:v>138.44309476542682</c:v>
              </c:pt>
              <c:pt idx="213">
                <c:v>141.91588918968128</c:v>
              </c:pt>
              <c:pt idx="214">
                <c:v>143.2871093606405</c:v>
              </c:pt>
              <c:pt idx="215">
                <c:v>151.958429847184</c:v>
              </c:pt>
              <c:pt idx="216">
                <c:v>170.00045260118574</c:v>
              </c:pt>
              <c:pt idx="217">
                <c:v>191.71169571302332</c:v>
              </c:pt>
              <c:pt idx="218">
                <c:v>187.31268567075557</c:v>
              </c:pt>
              <c:pt idx="219">
                <c:v>178.23730864807058</c:v>
              </c:pt>
              <c:pt idx="220">
                <c:v>171.29048487164562</c:v>
              </c:pt>
              <c:pt idx="221">
                <c:v>172.06143272851554</c:v>
              </c:pt>
              <c:pt idx="222">
                <c:v>201.9287512950646</c:v>
              </c:pt>
              <c:pt idx="223">
                <c:v>207.2737850023361</c:v>
              </c:pt>
              <c:pt idx="224">
                <c:v>192.00901743631022</c:v>
              </c:pt>
              <c:pt idx="225">
                <c:v>168.86522420318119</c:v>
              </c:pt>
              <c:pt idx="226">
                <c:v>171.70329519819262</c:v>
              </c:pt>
              <c:pt idx="227">
                <c:v>166.73667095692258</c:v>
              </c:pt>
              <c:pt idx="228">
                <c:v>177.52134073796609</c:v>
              </c:pt>
              <c:pt idx="229">
                <c:v>187.7383963200073</c:v>
              </c:pt>
              <c:pt idx="230">
                <c:v>190.15075666576703</c:v>
              </c:pt>
              <c:pt idx="231">
                <c:v>193.6557743446062</c:v>
              </c:pt>
              <c:pt idx="232">
                <c:v>227.8340326550857</c:v>
              </c:pt>
              <c:pt idx="233">
                <c:v>233.10883127207669</c:v>
              </c:pt>
              <c:pt idx="234">
                <c:v>261.4766408994865</c:v>
              </c:pt>
              <c:pt idx="235">
                <c:v>318.3700741020593</c:v>
              </c:pt>
              <c:pt idx="236">
                <c:v>326.9119920658544</c:v>
              </c:pt>
              <c:pt idx="237">
                <c:v>321.32768808746664</c:v>
              </c:pt>
              <c:pt idx="238">
                <c:v>315.92460292802434</c:v>
              </c:pt>
              <c:pt idx="239">
                <c:v>333.9635541766199</c:v>
              </c:pt>
              <c:pt idx="240">
                <c:v>375.53355405991493</c:v>
              </c:pt>
              <c:pt idx="241">
                <c:v>360.8181559507804</c:v>
              </c:pt>
              <c:pt idx="242">
                <c:v>264.82287243234</c:v>
              </c:pt>
              <c:pt idx="243">
                <c:v>233.4245820277987</c:v>
              </c:pt>
              <c:pt idx="244">
                <c:v>215.72177633082018</c:v>
              </c:pt>
              <c:pt idx="245">
                <c:v>224.94292700006645</c:v>
              </c:pt>
              <c:pt idx="246">
                <c:v>247.3636878606569</c:v>
              </c:pt>
              <c:pt idx="247">
                <c:v>262.70217155642337</c:v>
              </c:pt>
              <c:pt idx="248">
                <c:v>318.0897070886126</c:v>
              </c:pt>
              <c:pt idx="249">
                <c:v>349.28545174319464</c:v>
              </c:pt>
              <c:pt idx="250">
                <c:v>373.367589877813</c:v>
              </c:pt>
              <c:pt idx="251">
                <c:v>398.43185121401365</c:v>
              </c:pt>
              <c:pt idx="252">
                <c:v>420.1622204564698</c:v>
              </c:pt>
            </c:numLit>
          </c:yVal>
          <c:smooth val="0"/>
        </c:ser>
        <c:ser>
          <c:idx val="4"/>
          <c:order val="4"/>
          <c:tx>
            <c:v>Grains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3"/>
              <c:pt idx="0">
                <c:v>32874</c:v>
              </c:pt>
              <c:pt idx="1">
                <c:v>32905</c:v>
              </c:pt>
              <c:pt idx="2">
                <c:v>32933</c:v>
              </c:pt>
              <c:pt idx="3">
                <c:v>32964</c:v>
              </c:pt>
              <c:pt idx="4">
                <c:v>32994</c:v>
              </c:pt>
              <c:pt idx="5">
                <c:v>33025</c:v>
              </c:pt>
              <c:pt idx="6">
                <c:v>33055</c:v>
              </c:pt>
              <c:pt idx="7">
                <c:v>33086</c:v>
              </c:pt>
              <c:pt idx="8">
                <c:v>33117</c:v>
              </c:pt>
              <c:pt idx="9">
                <c:v>33147</c:v>
              </c:pt>
              <c:pt idx="10">
                <c:v>33178</c:v>
              </c:pt>
              <c:pt idx="11">
                <c:v>33208</c:v>
              </c:pt>
              <c:pt idx="12">
                <c:v>33239</c:v>
              </c:pt>
              <c:pt idx="13">
                <c:v>33270</c:v>
              </c:pt>
              <c:pt idx="14">
                <c:v>33298</c:v>
              </c:pt>
              <c:pt idx="15">
                <c:v>33329</c:v>
              </c:pt>
              <c:pt idx="16">
                <c:v>33359</c:v>
              </c:pt>
              <c:pt idx="17">
                <c:v>33390</c:v>
              </c:pt>
              <c:pt idx="18">
                <c:v>33420</c:v>
              </c:pt>
              <c:pt idx="19">
                <c:v>33451</c:v>
              </c:pt>
              <c:pt idx="20">
                <c:v>33482</c:v>
              </c:pt>
              <c:pt idx="21">
                <c:v>33512</c:v>
              </c:pt>
              <c:pt idx="22">
                <c:v>33543</c:v>
              </c:pt>
              <c:pt idx="23">
                <c:v>33573</c:v>
              </c:pt>
              <c:pt idx="24">
                <c:v>33604</c:v>
              </c:pt>
              <c:pt idx="25">
                <c:v>33635</c:v>
              </c:pt>
              <c:pt idx="26">
                <c:v>33664</c:v>
              </c:pt>
              <c:pt idx="27">
                <c:v>33695</c:v>
              </c:pt>
              <c:pt idx="28">
                <c:v>33725</c:v>
              </c:pt>
              <c:pt idx="29">
                <c:v>33756</c:v>
              </c:pt>
              <c:pt idx="30">
                <c:v>33786</c:v>
              </c:pt>
              <c:pt idx="31">
                <c:v>33817</c:v>
              </c:pt>
              <c:pt idx="32">
                <c:v>33848</c:v>
              </c:pt>
              <c:pt idx="33">
                <c:v>33878</c:v>
              </c:pt>
              <c:pt idx="34">
                <c:v>33909</c:v>
              </c:pt>
              <c:pt idx="35">
                <c:v>33939</c:v>
              </c:pt>
              <c:pt idx="36">
                <c:v>33970</c:v>
              </c:pt>
              <c:pt idx="37">
                <c:v>34001</c:v>
              </c:pt>
              <c:pt idx="38">
                <c:v>34029</c:v>
              </c:pt>
              <c:pt idx="39">
                <c:v>34060</c:v>
              </c:pt>
              <c:pt idx="40">
                <c:v>34090</c:v>
              </c:pt>
              <c:pt idx="41">
                <c:v>34121</c:v>
              </c:pt>
              <c:pt idx="42">
                <c:v>34151</c:v>
              </c:pt>
              <c:pt idx="43">
                <c:v>34182</c:v>
              </c:pt>
              <c:pt idx="44">
                <c:v>34213</c:v>
              </c:pt>
              <c:pt idx="45">
                <c:v>34243</c:v>
              </c:pt>
              <c:pt idx="46">
                <c:v>34274</c:v>
              </c:pt>
              <c:pt idx="47">
                <c:v>34304</c:v>
              </c:pt>
              <c:pt idx="48">
                <c:v>34335</c:v>
              </c:pt>
              <c:pt idx="49">
                <c:v>34366</c:v>
              </c:pt>
              <c:pt idx="50">
                <c:v>34394</c:v>
              </c:pt>
              <c:pt idx="51">
                <c:v>34425</c:v>
              </c:pt>
              <c:pt idx="52">
                <c:v>34455</c:v>
              </c:pt>
              <c:pt idx="53">
                <c:v>34486</c:v>
              </c:pt>
              <c:pt idx="54">
                <c:v>34516</c:v>
              </c:pt>
              <c:pt idx="55">
                <c:v>34547</c:v>
              </c:pt>
              <c:pt idx="56">
                <c:v>34578</c:v>
              </c:pt>
              <c:pt idx="57">
                <c:v>34608</c:v>
              </c:pt>
              <c:pt idx="58">
                <c:v>34639</c:v>
              </c:pt>
              <c:pt idx="59">
                <c:v>34669</c:v>
              </c:pt>
              <c:pt idx="60">
                <c:v>34700</c:v>
              </c:pt>
              <c:pt idx="61">
                <c:v>34731</c:v>
              </c:pt>
              <c:pt idx="62">
                <c:v>34759</c:v>
              </c:pt>
              <c:pt idx="63">
                <c:v>34790</c:v>
              </c:pt>
              <c:pt idx="64">
                <c:v>34820</c:v>
              </c:pt>
              <c:pt idx="65">
                <c:v>34851</c:v>
              </c:pt>
              <c:pt idx="66">
                <c:v>34881</c:v>
              </c:pt>
              <c:pt idx="67">
                <c:v>34912</c:v>
              </c:pt>
              <c:pt idx="68">
                <c:v>34943</c:v>
              </c:pt>
              <c:pt idx="69">
                <c:v>34973</c:v>
              </c:pt>
              <c:pt idx="70">
                <c:v>35004</c:v>
              </c:pt>
              <c:pt idx="71">
                <c:v>35034</c:v>
              </c:pt>
              <c:pt idx="72">
                <c:v>35065</c:v>
              </c:pt>
              <c:pt idx="73">
                <c:v>35096</c:v>
              </c:pt>
              <c:pt idx="74">
                <c:v>35125</c:v>
              </c:pt>
              <c:pt idx="75">
                <c:v>35156</c:v>
              </c:pt>
              <c:pt idx="76">
                <c:v>35186</c:v>
              </c:pt>
              <c:pt idx="77">
                <c:v>35217</c:v>
              </c:pt>
              <c:pt idx="78">
                <c:v>35247</c:v>
              </c:pt>
              <c:pt idx="79">
                <c:v>35278</c:v>
              </c:pt>
              <c:pt idx="80">
                <c:v>35309</c:v>
              </c:pt>
              <c:pt idx="81">
                <c:v>35339</c:v>
              </c:pt>
              <c:pt idx="82">
                <c:v>35370</c:v>
              </c:pt>
              <c:pt idx="83">
                <c:v>35400</c:v>
              </c:pt>
              <c:pt idx="84">
                <c:v>35431</c:v>
              </c:pt>
              <c:pt idx="85">
                <c:v>35462</c:v>
              </c:pt>
              <c:pt idx="86">
                <c:v>35490</c:v>
              </c:pt>
              <c:pt idx="87">
                <c:v>35521</c:v>
              </c:pt>
              <c:pt idx="88">
                <c:v>35551</c:v>
              </c:pt>
              <c:pt idx="89">
                <c:v>35582</c:v>
              </c:pt>
              <c:pt idx="90">
                <c:v>35612</c:v>
              </c:pt>
              <c:pt idx="91">
                <c:v>35643</c:v>
              </c:pt>
              <c:pt idx="92">
                <c:v>35674</c:v>
              </c:pt>
              <c:pt idx="93">
                <c:v>35704</c:v>
              </c:pt>
              <c:pt idx="94">
                <c:v>35735</c:v>
              </c:pt>
              <c:pt idx="95">
                <c:v>35765</c:v>
              </c:pt>
              <c:pt idx="96">
                <c:v>35796</c:v>
              </c:pt>
              <c:pt idx="97">
                <c:v>35827</c:v>
              </c:pt>
              <c:pt idx="98">
                <c:v>35855</c:v>
              </c:pt>
              <c:pt idx="99">
                <c:v>35886</c:v>
              </c:pt>
              <c:pt idx="100">
                <c:v>35916</c:v>
              </c:pt>
              <c:pt idx="101">
                <c:v>35947</c:v>
              </c:pt>
              <c:pt idx="102">
                <c:v>35977</c:v>
              </c:pt>
              <c:pt idx="103">
                <c:v>36008</c:v>
              </c:pt>
              <c:pt idx="104">
                <c:v>36039</c:v>
              </c:pt>
              <c:pt idx="105">
                <c:v>36069</c:v>
              </c:pt>
              <c:pt idx="106">
                <c:v>36100</c:v>
              </c:pt>
              <c:pt idx="107">
                <c:v>36130</c:v>
              </c:pt>
              <c:pt idx="108">
                <c:v>36161</c:v>
              </c:pt>
              <c:pt idx="109">
                <c:v>36192</c:v>
              </c:pt>
              <c:pt idx="110">
                <c:v>36220</c:v>
              </c:pt>
              <c:pt idx="111">
                <c:v>36251</c:v>
              </c:pt>
              <c:pt idx="112">
                <c:v>36281</c:v>
              </c:pt>
              <c:pt idx="113">
                <c:v>36312</c:v>
              </c:pt>
              <c:pt idx="114">
                <c:v>36342</c:v>
              </c:pt>
              <c:pt idx="115">
                <c:v>36373</c:v>
              </c:pt>
              <c:pt idx="116">
                <c:v>36404</c:v>
              </c:pt>
              <c:pt idx="117">
                <c:v>36434</c:v>
              </c:pt>
              <c:pt idx="118">
                <c:v>36465</c:v>
              </c:pt>
              <c:pt idx="119">
                <c:v>36495</c:v>
              </c:pt>
              <c:pt idx="120">
                <c:v>36526</c:v>
              </c:pt>
              <c:pt idx="121">
                <c:v>36557</c:v>
              </c:pt>
              <c:pt idx="122">
                <c:v>36586</c:v>
              </c:pt>
              <c:pt idx="123">
                <c:v>36617</c:v>
              </c:pt>
              <c:pt idx="124">
                <c:v>36647</c:v>
              </c:pt>
              <c:pt idx="125">
                <c:v>36678</c:v>
              </c:pt>
              <c:pt idx="126">
                <c:v>36708</c:v>
              </c:pt>
              <c:pt idx="127">
                <c:v>36739</c:v>
              </c:pt>
              <c:pt idx="128">
                <c:v>36770</c:v>
              </c:pt>
              <c:pt idx="129">
                <c:v>36800</c:v>
              </c:pt>
              <c:pt idx="130">
                <c:v>36831</c:v>
              </c:pt>
              <c:pt idx="131">
                <c:v>36861</c:v>
              </c:pt>
              <c:pt idx="132">
                <c:v>36892</c:v>
              </c:pt>
              <c:pt idx="133">
                <c:v>36923</c:v>
              </c:pt>
              <c:pt idx="134">
                <c:v>36951</c:v>
              </c:pt>
              <c:pt idx="135">
                <c:v>36982</c:v>
              </c:pt>
              <c:pt idx="136">
                <c:v>37012</c:v>
              </c:pt>
              <c:pt idx="137">
                <c:v>37043</c:v>
              </c:pt>
              <c:pt idx="138">
                <c:v>37073</c:v>
              </c:pt>
              <c:pt idx="139">
                <c:v>37104</c:v>
              </c:pt>
              <c:pt idx="140">
                <c:v>37135</c:v>
              </c:pt>
              <c:pt idx="141">
                <c:v>37165</c:v>
              </c:pt>
              <c:pt idx="142">
                <c:v>37196</c:v>
              </c:pt>
              <c:pt idx="143">
                <c:v>37226</c:v>
              </c:pt>
              <c:pt idx="144">
                <c:v>37257</c:v>
              </c:pt>
              <c:pt idx="145">
                <c:v>37288</c:v>
              </c:pt>
              <c:pt idx="146">
                <c:v>37316</c:v>
              </c:pt>
              <c:pt idx="147">
                <c:v>37347</c:v>
              </c:pt>
              <c:pt idx="148">
                <c:v>37377</c:v>
              </c:pt>
              <c:pt idx="149">
                <c:v>37408</c:v>
              </c:pt>
              <c:pt idx="150">
                <c:v>37438</c:v>
              </c:pt>
              <c:pt idx="151">
                <c:v>37469</c:v>
              </c:pt>
              <c:pt idx="152">
                <c:v>37500</c:v>
              </c:pt>
              <c:pt idx="153">
                <c:v>37530</c:v>
              </c:pt>
              <c:pt idx="154">
                <c:v>37561</c:v>
              </c:pt>
              <c:pt idx="155">
                <c:v>37591</c:v>
              </c:pt>
              <c:pt idx="156">
                <c:v>37622</c:v>
              </c:pt>
              <c:pt idx="157">
                <c:v>37653</c:v>
              </c:pt>
              <c:pt idx="158">
                <c:v>37681</c:v>
              </c:pt>
              <c:pt idx="159">
                <c:v>37712</c:v>
              </c:pt>
              <c:pt idx="160">
                <c:v>37742</c:v>
              </c:pt>
              <c:pt idx="161">
                <c:v>37773</c:v>
              </c:pt>
              <c:pt idx="162">
                <c:v>37803</c:v>
              </c:pt>
              <c:pt idx="163">
                <c:v>37834</c:v>
              </c:pt>
              <c:pt idx="164">
                <c:v>37865</c:v>
              </c:pt>
              <c:pt idx="165">
                <c:v>37895</c:v>
              </c:pt>
              <c:pt idx="166">
                <c:v>37926</c:v>
              </c:pt>
              <c:pt idx="167">
                <c:v>37956</c:v>
              </c:pt>
              <c:pt idx="168">
                <c:v>37987</c:v>
              </c:pt>
              <c:pt idx="169">
                <c:v>38018</c:v>
              </c:pt>
              <c:pt idx="170">
                <c:v>38047</c:v>
              </c:pt>
              <c:pt idx="171">
                <c:v>38078</c:v>
              </c:pt>
              <c:pt idx="172">
                <c:v>38108</c:v>
              </c:pt>
              <c:pt idx="173">
                <c:v>38139</c:v>
              </c:pt>
              <c:pt idx="174">
                <c:v>38169</c:v>
              </c:pt>
              <c:pt idx="175">
                <c:v>38200</c:v>
              </c:pt>
              <c:pt idx="176">
                <c:v>38231</c:v>
              </c:pt>
              <c:pt idx="177">
                <c:v>38261</c:v>
              </c:pt>
              <c:pt idx="178">
                <c:v>38292</c:v>
              </c:pt>
              <c:pt idx="179">
                <c:v>38322</c:v>
              </c:pt>
              <c:pt idx="180">
                <c:v>38353</c:v>
              </c:pt>
              <c:pt idx="181">
                <c:v>38384</c:v>
              </c:pt>
              <c:pt idx="182">
                <c:v>38412</c:v>
              </c:pt>
              <c:pt idx="183">
                <c:v>38443</c:v>
              </c:pt>
              <c:pt idx="184">
                <c:v>38473</c:v>
              </c:pt>
              <c:pt idx="185">
                <c:v>38504</c:v>
              </c:pt>
              <c:pt idx="186">
                <c:v>38534</c:v>
              </c:pt>
              <c:pt idx="187">
                <c:v>38565</c:v>
              </c:pt>
              <c:pt idx="188">
                <c:v>38596</c:v>
              </c:pt>
              <c:pt idx="189">
                <c:v>38626</c:v>
              </c:pt>
              <c:pt idx="190">
                <c:v>38657</c:v>
              </c:pt>
              <c:pt idx="191">
                <c:v>38687</c:v>
              </c:pt>
              <c:pt idx="192">
                <c:v>38718</c:v>
              </c:pt>
              <c:pt idx="193">
                <c:v>38749</c:v>
              </c:pt>
              <c:pt idx="194">
                <c:v>38777</c:v>
              </c:pt>
              <c:pt idx="195">
                <c:v>38808</c:v>
              </c:pt>
              <c:pt idx="196">
                <c:v>38838</c:v>
              </c:pt>
              <c:pt idx="197">
                <c:v>38869</c:v>
              </c:pt>
              <c:pt idx="198">
                <c:v>38899</c:v>
              </c:pt>
              <c:pt idx="199">
                <c:v>38930</c:v>
              </c:pt>
              <c:pt idx="200">
                <c:v>38961</c:v>
              </c:pt>
              <c:pt idx="201">
                <c:v>38991</c:v>
              </c:pt>
              <c:pt idx="202">
                <c:v>39022</c:v>
              </c:pt>
              <c:pt idx="203">
                <c:v>39052</c:v>
              </c:pt>
              <c:pt idx="204">
                <c:v>39083</c:v>
              </c:pt>
              <c:pt idx="205">
                <c:v>39114</c:v>
              </c:pt>
              <c:pt idx="206">
                <c:v>39142</c:v>
              </c:pt>
              <c:pt idx="207">
                <c:v>39173</c:v>
              </c:pt>
              <c:pt idx="208">
                <c:v>39203</c:v>
              </c:pt>
              <c:pt idx="209">
                <c:v>39234</c:v>
              </c:pt>
              <c:pt idx="210">
                <c:v>39264</c:v>
              </c:pt>
              <c:pt idx="211">
                <c:v>39295</c:v>
              </c:pt>
              <c:pt idx="212">
                <c:v>39326</c:v>
              </c:pt>
              <c:pt idx="213">
                <c:v>39356</c:v>
              </c:pt>
              <c:pt idx="214">
                <c:v>39387</c:v>
              </c:pt>
              <c:pt idx="215">
                <c:v>39417</c:v>
              </c:pt>
              <c:pt idx="216">
                <c:v>39448</c:v>
              </c:pt>
              <c:pt idx="217">
                <c:v>39479</c:v>
              </c:pt>
              <c:pt idx="218">
                <c:v>39508</c:v>
              </c:pt>
              <c:pt idx="219">
                <c:v>39539</c:v>
              </c:pt>
              <c:pt idx="220">
                <c:v>39569</c:v>
              </c:pt>
              <c:pt idx="221">
                <c:v>39600</c:v>
              </c:pt>
              <c:pt idx="222">
                <c:v>39630</c:v>
              </c:pt>
              <c:pt idx="223">
                <c:v>39661</c:v>
              </c:pt>
              <c:pt idx="224">
                <c:v>39692</c:v>
              </c:pt>
              <c:pt idx="225">
                <c:v>39722</c:v>
              </c:pt>
              <c:pt idx="226">
                <c:v>39753</c:v>
              </c:pt>
              <c:pt idx="227">
                <c:v>39783</c:v>
              </c:pt>
              <c:pt idx="228">
                <c:v>39814</c:v>
              </c:pt>
              <c:pt idx="229">
                <c:v>39845</c:v>
              </c:pt>
              <c:pt idx="230">
                <c:v>39873</c:v>
              </c:pt>
              <c:pt idx="231">
                <c:v>39904</c:v>
              </c:pt>
              <c:pt idx="232">
                <c:v>39934</c:v>
              </c:pt>
              <c:pt idx="233">
                <c:v>39965</c:v>
              </c:pt>
              <c:pt idx="234">
                <c:v>39995</c:v>
              </c:pt>
              <c:pt idx="235">
                <c:v>40026</c:v>
              </c:pt>
              <c:pt idx="236">
                <c:v>40057</c:v>
              </c:pt>
              <c:pt idx="237">
                <c:v>40087</c:v>
              </c:pt>
              <c:pt idx="238">
                <c:v>40118</c:v>
              </c:pt>
              <c:pt idx="239">
                <c:v>40148</c:v>
              </c:pt>
              <c:pt idx="240">
                <c:v>40179</c:v>
              </c:pt>
              <c:pt idx="241">
                <c:v>40210</c:v>
              </c:pt>
              <c:pt idx="242">
                <c:v>40238</c:v>
              </c:pt>
              <c:pt idx="243">
                <c:v>40269</c:v>
              </c:pt>
              <c:pt idx="244">
                <c:v>40299</c:v>
              </c:pt>
              <c:pt idx="245">
                <c:v>40330</c:v>
              </c:pt>
              <c:pt idx="246">
                <c:v>40360</c:v>
              </c:pt>
              <c:pt idx="247">
                <c:v>40391</c:v>
              </c:pt>
              <c:pt idx="248">
                <c:v>40422</c:v>
              </c:pt>
              <c:pt idx="249">
                <c:v>40452</c:v>
              </c:pt>
              <c:pt idx="250">
                <c:v>40483</c:v>
              </c:pt>
              <c:pt idx="251">
                <c:v>40513</c:v>
              </c:pt>
              <c:pt idx="252">
                <c:v>40554</c:v>
              </c:pt>
            </c:numLit>
          </c:xVal>
          <c:yVal>
            <c:numLit>
              <c:ptCount val="253"/>
              <c:pt idx="0">
                <c:v>106.48824034273409</c:v>
              </c:pt>
              <c:pt idx="1">
                <c:v>104.24039641580245</c:v>
              </c:pt>
              <c:pt idx="2">
                <c:v>102.60342520157577</c:v>
              </c:pt>
              <c:pt idx="3">
                <c:v>105.4923282515757</c:v>
              </c:pt>
              <c:pt idx="4">
                <c:v>105.41145598789305</c:v>
              </c:pt>
              <c:pt idx="5">
                <c:v>103.14064017869295</c:v>
              </c:pt>
              <c:pt idx="6">
                <c:v>97.14935319353461</c:v>
              </c:pt>
              <c:pt idx="7">
                <c:v>93.33615560450848</c:v>
              </c:pt>
              <c:pt idx="8">
                <c:v>87.67700669296893</c:v>
              </c:pt>
              <c:pt idx="9">
                <c:v>88.80616706681583</c:v>
              </c:pt>
              <c:pt idx="10">
                <c:v>88.05453958448368</c:v>
              </c:pt>
              <c:pt idx="11">
                <c:v>88.77474089123476</c:v>
              </c:pt>
              <c:pt idx="12">
                <c:v>90.32428540920246</c:v>
              </c:pt>
              <c:pt idx="13">
                <c:v>91.97769334603258</c:v>
              </c:pt>
              <c:pt idx="14">
                <c:v>94.91642955660782</c:v>
              </c:pt>
              <c:pt idx="15">
                <c:v>96.39979397985442</c:v>
              </c:pt>
              <c:pt idx="16">
                <c:v>95.3401882431279</c:v>
              </c:pt>
              <c:pt idx="17">
                <c:v>94.438684771296</c:v>
              </c:pt>
              <c:pt idx="18">
                <c:v>93.47342395826492</c:v>
              </c:pt>
              <c:pt idx="19">
                <c:v>97.77727952231497</c:v>
              </c:pt>
              <c:pt idx="20">
                <c:v>98.65355945169983</c:v>
              </c:pt>
              <c:pt idx="21">
                <c:v>101.98937110003577</c:v>
              </c:pt>
              <c:pt idx="22">
                <c:v>102.34771216909876</c:v>
              </c:pt>
              <c:pt idx="23">
                <c:v>105.53943616326816</c:v>
              </c:pt>
              <c:pt idx="24">
                <c:v>107.65189770907679</c:v>
              </c:pt>
              <c:pt idx="25">
                <c:v>111.07057327318604</c:v>
              </c:pt>
              <c:pt idx="26">
                <c:v>110.81771708348992</c:v>
              </c:pt>
              <c:pt idx="27">
                <c:v>105.67703234606813</c:v>
              </c:pt>
              <c:pt idx="28">
                <c:v>104.45445092597735</c:v>
              </c:pt>
              <c:pt idx="29">
                <c:v>103.6756441729473</c:v>
              </c:pt>
              <c:pt idx="30">
                <c:v>98.9073989966092</c:v>
              </c:pt>
              <c:pt idx="31">
                <c:v>94.20538310156539</c:v>
              </c:pt>
              <c:pt idx="32">
                <c:v>97.69544166821431</c:v>
              </c:pt>
              <c:pt idx="33">
                <c:v>97.59594810464952</c:v>
              </c:pt>
              <c:pt idx="34">
                <c:v>98.81416076342569</c:v>
              </c:pt>
              <c:pt idx="35">
                <c:v>97.55674220956227</c:v>
              </c:pt>
              <c:pt idx="36">
                <c:v>98.68333885874834</c:v>
              </c:pt>
              <c:pt idx="37">
                <c:v>97.36632841657773</c:v>
              </c:pt>
              <c:pt idx="38">
                <c:v>97.24888385226552</c:v>
              </c:pt>
              <c:pt idx="39">
                <c:v>96.36242256343479</c:v>
              </c:pt>
              <c:pt idx="40">
                <c:v>93.27147563692985</c:v>
              </c:pt>
              <c:pt idx="41">
                <c:v>88.80185596589433</c:v>
              </c:pt>
              <c:pt idx="42">
                <c:v>94.0195620027034</c:v>
              </c:pt>
              <c:pt idx="43">
                <c:v>95.52466408113126</c:v>
              </c:pt>
              <c:pt idx="44">
                <c:v>98.42521457243488</c:v>
              </c:pt>
              <c:pt idx="45">
                <c:v>104.14835304412898</c:v>
              </c:pt>
              <c:pt idx="46">
                <c:v>113.1591882551154</c:v>
              </c:pt>
              <c:pt idx="47">
                <c:v>116.47938998246784</c:v>
              </c:pt>
              <c:pt idx="48">
                <c:v>115.9050471401388</c:v>
              </c:pt>
              <c:pt idx="49">
                <c:v>113.25608302421884</c:v>
              </c:pt>
              <c:pt idx="50">
                <c:v>108.5798463567407</c:v>
              </c:pt>
              <c:pt idx="51">
                <c:v>105.74866919594099</c:v>
              </c:pt>
              <c:pt idx="52">
                <c:v>104.34374931745971</c:v>
              </c:pt>
              <c:pt idx="53">
                <c:v>101.55189617634284</c:v>
              </c:pt>
              <c:pt idx="54">
                <c:v>94.47780942869697</c:v>
              </c:pt>
              <c:pt idx="55">
                <c:v>96.6192227139101</c:v>
              </c:pt>
              <c:pt idx="56">
                <c:v>101.51419483688018</c:v>
              </c:pt>
              <c:pt idx="57">
                <c:v>103.6961163769766</c:v>
              </c:pt>
              <c:pt idx="58">
                <c:v>102.63958126796503</c:v>
              </c:pt>
              <c:pt idx="59">
                <c:v>105.33669028617906</c:v>
              </c:pt>
              <c:pt idx="60">
                <c:v>105.77598434754756</c:v>
              </c:pt>
              <c:pt idx="61">
                <c:v>104.94521806610503</c:v>
              </c:pt>
              <c:pt idx="62">
                <c:v>104.30881626838263</c:v>
              </c:pt>
              <c:pt idx="63">
                <c:v>105.23708497551863</c:v>
              </c:pt>
              <c:pt idx="64">
                <c:v>109.63082121877908</c:v>
              </c:pt>
              <c:pt idx="65">
                <c:v>116.73628288108777</c:v>
              </c:pt>
              <c:pt idx="66">
                <c:v>124.89530992135695</c:v>
              </c:pt>
              <c:pt idx="67">
                <c:v>122.33548561747389</c:v>
              </c:pt>
              <c:pt idx="68">
                <c:v>128.04568131902258</c:v>
              </c:pt>
              <c:pt idx="69">
                <c:v>135.6049442754743</c:v>
              </c:pt>
              <c:pt idx="70">
                <c:v>135.75844343718077</c:v>
              </c:pt>
              <c:pt idx="71">
                <c:v>139.13043101114437</c:v>
              </c:pt>
              <c:pt idx="72">
                <c:v>140.13728525774883</c:v>
              </c:pt>
              <c:pt idx="73">
                <c:v>143.8261796714761</c:v>
              </c:pt>
              <c:pt idx="74">
                <c:v>146.2541290716797</c:v>
              </c:pt>
              <c:pt idx="75">
                <c:v>160.14832306311664</c:v>
              </c:pt>
              <c:pt idx="76">
                <c:v>167.66859423856422</c:v>
              </c:pt>
              <c:pt idx="77">
                <c:v>158.54318763669303</c:v>
              </c:pt>
              <c:pt idx="78">
                <c:v>153.07441897615698</c:v>
              </c:pt>
              <c:pt idx="79">
                <c:v>144.68275387721346</c:v>
              </c:pt>
              <c:pt idx="80">
                <c:v>126.28650106607725</c:v>
              </c:pt>
              <c:pt idx="81">
                <c:v>119.76400753244369</c:v>
              </c:pt>
              <c:pt idx="82">
                <c:v>113.94985777949415</c:v>
              </c:pt>
              <c:pt idx="83">
                <c:v>114.41523590949289</c:v>
              </c:pt>
              <c:pt idx="84">
                <c:v>114.57099981282165</c:v>
              </c:pt>
              <c:pt idx="85">
                <c:v>115.45940458782314</c:v>
              </c:pt>
              <c:pt idx="86">
                <c:v>118.90123300816136</c:v>
              </c:pt>
              <c:pt idx="87">
                <c:v>119.07701228149801</c:v>
              </c:pt>
              <c:pt idx="88">
                <c:v>115.56751053981284</c:v>
              </c:pt>
              <c:pt idx="89">
                <c:v>109.36559369282713</c:v>
              </c:pt>
              <c:pt idx="90">
                <c:v>104.81165524732238</c:v>
              </c:pt>
              <c:pt idx="91">
                <c:v>110.35682359093406</c:v>
              </c:pt>
              <c:pt idx="92">
                <c:v>109.5624568121768</c:v>
              </c:pt>
              <c:pt idx="93">
                <c:v>110.77693088572518</c:v>
              </c:pt>
              <c:pt idx="94">
                <c:v>108.73225693087232</c:v>
              </c:pt>
              <c:pt idx="95">
                <c:v>107.54555720745562</c:v>
              </c:pt>
              <c:pt idx="96">
                <c:v>106.13300556779771</c:v>
              </c:pt>
              <c:pt idx="97">
                <c:v>106.1104759422821</c:v>
              </c:pt>
              <c:pt idx="98">
                <c:v>106.76549295214906</c:v>
              </c:pt>
              <c:pt idx="99">
                <c:v>102.89798226307124</c:v>
              </c:pt>
              <c:pt idx="100">
                <c:v>101.92514105176436</c:v>
              </c:pt>
              <c:pt idx="101">
                <c:v>100.1090068333924</c:v>
              </c:pt>
              <c:pt idx="102">
                <c:v>97.41522962677297</c:v>
              </c:pt>
              <c:pt idx="103">
                <c:v>91.68973101310786</c:v>
              </c:pt>
              <c:pt idx="104">
                <c:v>91.47452876799224</c:v>
              </c:pt>
              <c:pt idx="105">
                <c:v>97.89435626885688</c:v>
              </c:pt>
              <c:pt idx="106">
                <c:v>98.7144917915143</c:v>
              </c:pt>
              <c:pt idx="107">
                <c:v>96.56944011464127</c:v>
              </c:pt>
              <c:pt idx="108">
                <c:v>97.07247504608851</c:v>
              </c:pt>
              <c:pt idx="109">
                <c:v>93.38916390149195</c:v>
              </c:pt>
              <c:pt idx="110">
                <c:v>93.6895623631718</c:v>
              </c:pt>
              <c:pt idx="111">
                <c:v>91.50342219730699</c:v>
              </c:pt>
              <c:pt idx="112">
                <c:v>90.10646055539675</c:v>
              </c:pt>
              <c:pt idx="113">
                <c:v>91.25169361962821</c:v>
              </c:pt>
              <c:pt idx="114">
                <c:v>87.91470282553864</c:v>
              </c:pt>
              <c:pt idx="115">
                <c:v>90.35205393228875</c:v>
              </c:pt>
              <c:pt idx="116">
                <c:v>89.50384673306812</c:v>
              </c:pt>
              <c:pt idx="117">
                <c:v>87.02240066553026</c:v>
              </c:pt>
              <c:pt idx="118">
                <c:v>86.47249260122796</c:v>
              </c:pt>
              <c:pt idx="119">
                <c:v>84.68271756882473</c:v>
              </c:pt>
              <c:pt idx="120">
                <c:v>87.05054707396366</c:v>
              </c:pt>
              <c:pt idx="121">
                <c:v>88.19297952137592</c:v>
              </c:pt>
              <c:pt idx="122">
                <c:v>86.69054558916886</c:v>
              </c:pt>
              <c:pt idx="123">
                <c:v>86.07814505711254</c:v>
              </c:pt>
              <c:pt idx="124">
                <c:v>86.27943811762441</c:v>
              </c:pt>
              <c:pt idx="125">
                <c:v>82.45249960078257</c:v>
              </c:pt>
              <c:pt idx="126">
                <c:v>78.57124477354496</c:v>
              </c:pt>
              <c:pt idx="127">
                <c:v>77.77976270645985</c:v>
              </c:pt>
              <c:pt idx="128">
                <c:v>80.80560172076953</c:v>
              </c:pt>
              <c:pt idx="129">
                <c:v>84.89792788494944</c:v>
              </c:pt>
              <c:pt idx="130">
                <c:v>86.22530197945697</c:v>
              </c:pt>
              <c:pt idx="131">
                <c:v>89.38304139046353</c:v>
              </c:pt>
              <c:pt idx="132">
                <c:v>89.31412816530153</c:v>
              </c:pt>
              <c:pt idx="133">
                <c:v>87.68672730116778</c:v>
              </c:pt>
              <c:pt idx="134">
                <c:v>86.6479753729531</c:v>
              </c:pt>
              <c:pt idx="135">
                <c:v>84.32555144725633</c:v>
              </c:pt>
              <c:pt idx="136">
                <c:v>84.26858403288028</c:v>
              </c:pt>
              <c:pt idx="137">
                <c:v>83.57392016399197</c:v>
              </c:pt>
              <c:pt idx="138">
                <c:v>87.05818651122856</c:v>
              </c:pt>
              <c:pt idx="139">
                <c:v>86.69503881466434</c:v>
              </c:pt>
              <c:pt idx="140">
                <c:v>85.81481863533287</c:v>
              </c:pt>
              <c:pt idx="141">
                <c:v>85.28421238254943</c:v>
              </c:pt>
              <c:pt idx="142">
                <c:v>86.63040395977549</c:v>
              </c:pt>
              <c:pt idx="143">
                <c:v>86.96579379524023</c:v>
              </c:pt>
              <c:pt idx="144">
                <c:v>87.13636945380809</c:v>
              </c:pt>
              <c:pt idx="145">
                <c:v>85.31035767076823</c:v>
              </c:pt>
              <c:pt idx="146">
                <c:v>84.46229004238909</c:v>
              </c:pt>
              <c:pt idx="147">
                <c:v>82.53923609908071</c:v>
              </c:pt>
              <c:pt idx="148">
                <c:v>84.55451886768965</c:v>
              </c:pt>
              <c:pt idx="149">
                <c:v>87.30495931069626</c:v>
              </c:pt>
              <c:pt idx="150">
                <c:v>93.4717299095426</c:v>
              </c:pt>
              <c:pt idx="151">
                <c:v>100.33633621028504</c:v>
              </c:pt>
              <c:pt idx="152">
                <c:v>110.87371198699569</c:v>
              </c:pt>
              <c:pt idx="153">
                <c:v>110.03224454854622</c:v>
              </c:pt>
              <c:pt idx="154">
                <c:v>107.48050095074362</c:v>
              </c:pt>
              <c:pt idx="155">
                <c:v>101.3043450496354</c:v>
              </c:pt>
              <c:pt idx="156">
                <c:v>98.51183114536036</c:v>
              </c:pt>
              <c:pt idx="157">
                <c:v>98.47429687768116</c:v>
              </c:pt>
              <c:pt idx="158">
                <c:v>95.82881509274114</c:v>
              </c:pt>
              <c:pt idx="159">
                <c:v>95.52771370759046</c:v>
              </c:pt>
              <c:pt idx="160">
                <c:v>97.44792158977235</c:v>
              </c:pt>
              <c:pt idx="161">
                <c:v>95.69112797367605</c:v>
              </c:pt>
              <c:pt idx="162">
                <c:v>92.69893027253515</c:v>
              </c:pt>
              <c:pt idx="163">
                <c:v>97.63517719910581</c:v>
              </c:pt>
              <c:pt idx="164">
                <c:v>97.54011437118713</c:v>
              </c:pt>
              <c:pt idx="165">
                <c:v>98.42753776352517</c:v>
              </c:pt>
              <c:pt idx="166">
                <c:v>103.60785622170184</c:v>
              </c:pt>
              <c:pt idx="167">
                <c:v>105.35603572624845</c:v>
              </c:pt>
              <c:pt idx="168">
                <c:v>107.97073099261218</c:v>
              </c:pt>
              <c:pt idx="169">
                <c:v>110.56993627785155</c:v>
              </c:pt>
              <c:pt idx="170">
                <c:v>114.69485906343435</c:v>
              </c:pt>
              <c:pt idx="171">
                <c:v>117.60078776956048</c:v>
              </c:pt>
              <c:pt idx="172">
                <c:v>115.32938314612548</c:v>
              </c:pt>
              <c:pt idx="173">
                <c:v>111.61449013700738</c:v>
              </c:pt>
              <c:pt idx="174">
                <c:v>103.0048425223357</c:v>
              </c:pt>
              <c:pt idx="175">
                <c:v>100.49634084254336</c:v>
              </c:pt>
              <c:pt idx="176">
                <c:v>101.59734390167995</c:v>
              </c:pt>
              <c:pt idx="177">
                <c:v>100.57293289428344</c:v>
              </c:pt>
              <c:pt idx="178">
                <c:v>102.03747596399904</c:v>
              </c:pt>
              <c:pt idx="179">
                <c:v>102.9569184472611</c:v>
              </c:pt>
              <c:pt idx="180">
                <c:v>103.9995282893766</c:v>
              </c:pt>
              <c:pt idx="181">
                <c:v>102.44198508344434</c:v>
              </c:pt>
              <c:pt idx="182">
                <c:v>104.99038871857266</c:v>
              </c:pt>
              <c:pt idx="183">
                <c:v>100.59499054067929</c:v>
              </c:pt>
              <c:pt idx="184">
                <c:v>99.67302662620709</c:v>
              </c:pt>
              <c:pt idx="185">
                <c:v>101.67556825109271</c:v>
              </c:pt>
              <c:pt idx="186">
                <c:v>102.87456545959671</c:v>
              </c:pt>
              <c:pt idx="187">
                <c:v>101.75071107951064</c:v>
              </c:pt>
              <c:pt idx="188">
                <c:v>104.64876725573282</c:v>
              </c:pt>
              <c:pt idx="189">
                <c:v>107.01310776112119</c:v>
              </c:pt>
              <c:pt idx="190">
                <c:v>104.57560859502419</c:v>
              </c:pt>
              <c:pt idx="191">
                <c:v>106.93694437716205</c:v>
              </c:pt>
              <c:pt idx="192">
                <c:v>107.72017369518548</c:v>
              </c:pt>
              <c:pt idx="193">
                <c:v>111.41626607810738</c:v>
              </c:pt>
              <c:pt idx="194">
                <c:v>109.97447035903124</c:v>
              </c:pt>
              <c:pt idx="195">
                <c:v>111.98501089523467</c:v>
              </c:pt>
              <c:pt idx="196">
                <c:v>116.26178307108101</c:v>
              </c:pt>
              <c:pt idx="197">
                <c:v>115.61352374891608</c:v>
              </c:pt>
              <c:pt idx="198">
                <c:v>119.9855277810315</c:v>
              </c:pt>
              <c:pt idx="199">
                <c:v>118.3344374260689</c:v>
              </c:pt>
              <c:pt idx="200">
                <c:v>122.88033292772305</c:v>
              </c:pt>
              <c:pt idx="201">
                <c:v>135.51553182399093</c:v>
              </c:pt>
              <c:pt idx="202">
                <c:v>144.37201209521916</c:v>
              </c:pt>
              <c:pt idx="203">
                <c:v>143.91346794484986</c:v>
              </c:pt>
              <c:pt idx="204">
                <c:v>143.8005040240895</c:v>
              </c:pt>
              <c:pt idx="205">
                <c:v>149.41769915537523</c:v>
              </c:pt>
              <c:pt idx="206">
                <c:v>148.25399592420936</c:v>
              </c:pt>
              <c:pt idx="207">
                <c:v>144.44011022722515</c:v>
              </c:pt>
              <c:pt idx="208">
                <c:v>146.44116311123594</c:v>
              </c:pt>
              <c:pt idx="209">
                <c:v>155.18138390636577</c:v>
              </c:pt>
              <c:pt idx="210">
                <c:v>155.1605361291976</c:v>
              </c:pt>
              <c:pt idx="211">
                <c:v>165.65215640874385</c:v>
              </c:pt>
              <c:pt idx="212">
                <c:v>187.60833510642695</c:v>
              </c:pt>
              <c:pt idx="213">
                <c:v>193.87090868028642</c:v>
              </c:pt>
              <c:pt idx="214">
                <c:v>196.44056273654888</c:v>
              </c:pt>
              <c:pt idx="215">
                <c:v>215.77169774452503</c:v>
              </c:pt>
              <c:pt idx="216">
                <c:v>231.37106906295202</c:v>
              </c:pt>
              <c:pt idx="217">
                <c:v>271.4798801991536</c:v>
              </c:pt>
              <c:pt idx="218">
                <c:v>271.6555544782528</c:v>
              </c:pt>
              <c:pt idx="219">
                <c:v>274.3138017518943</c:v>
              </c:pt>
              <c:pt idx="220">
                <c:v>266.9943813772984</c:v>
              </c:pt>
              <c:pt idx="221">
                <c:v>273.66602165495317</c:v>
              </c:pt>
              <c:pt idx="222">
                <c:v>256.6375255417505</c:v>
              </c:pt>
              <c:pt idx="223">
                <c:v>239.46105094019327</c:v>
              </c:pt>
              <c:pt idx="224">
                <c:v>225.84737670521602</c:v>
              </c:pt>
              <c:pt idx="225">
                <c:v>190.4734867648089</c:v>
              </c:pt>
              <c:pt idx="226">
                <c:v>178.22110099643015</c:v>
              </c:pt>
              <c:pt idx="227">
                <c:v>174.31203241746454</c:v>
              </c:pt>
              <c:pt idx="228">
                <c:v>184.58958930750276</c:v>
              </c:pt>
              <c:pt idx="229">
                <c:v>177.35840267347928</c:v>
              </c:pt>
              <c:pt idx="230">
                <c:v>177.78663799944167</c:v>
              </c:pt>
              <c:pt idx="231">
                <c:v>178.99118665396884</c:v>
              </c:pt>
              <c:pt idx="232">
                <c:v>185.5171135865393</c:v>
              </c:pt>
              <c:pt idx="233">
                <c:v>185.37621268729947</c:v>
              </c:pt>
              <c:pt idx="234">
                <c:v>167.09877490000858</c:v>
              </c:pt>
              <c:pt idx="235">
                <c:v>162.05675544392082</c:v>
              </c:pt>
              <c:pt idx="236">
                <c:v>157.74108618094525</c:v>
              </c:pt>
              <c:pt idx="237">
                <c:v>166.1383604671442</c:v>
              </c:pt>
              <c:pt idx="238">
                <c:v>170.95260498135238</c:v>
              </c:pt>
              <c:pt idx="239">
                <c:v>171.1011552281482</c:v>
              </c:pt>
              <c:pt idx="240">
                <c:v>170.2828725351062</c:v>
              </c:pt>
              <c:pt idx="241">
                <c:v>164.21362187006255</c:v>
              </c:pt>
              <c:pt idx="242">
                <c:v>157.76047314500894</c:v>
              </c:pt>
              <c:pt idx="243">
                <c:v>154.82949493692215</c:v>
              </c:pt>
              <c:pt idx="244">
                <c:v>155.10700373298263</c:v>
              </c:pt>
              <c:pt idx="245">
                <c:v>151.20204918987264</c:v>
              </c:pt>
              <c:pt idx="246">
                <c:v>163.32699469397406</c:v>
              </c:pt>
              <c:pt idx="247">
                <c:v>185.25018772081</c:v>
              </c:pt>
              <c:pt idx="248">
                <c:v>208.32759698579505</c:v>
              </c:pt>
              <c:pt idx="249">
                <c:v>219.94662821880962</c:v>
              </c:pt>
              <c:pt idx="250">
                <c:v>223.34296759118476</c:v>
              </c:pt>
              <c:pt idx="251">
                <c:v>237.78947001644272</c:v>
              </c:pt>
              <c:pt idx="252">
                <c:v>244.77107271676698</c:v>
              </c:pt>
            </c:numLit>
          </c:yVal>
          <c:smooth val="0"/>
        </c:ser>
        <c:axId val="40001306"/>
        <c:axId val="24467435"/>
      </c:scatterChart>
      <c:valAx>
        <c:axId val="40001306"/>
        <c:scaling>
          <c:orientation val="minMax"/>
          <c:max val="40900"/>
          <c:min val="3290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467435"/>
        <c:crosses val="autoZero"/>
        <c:crossBetween val="midCat"/>
        <c:dispUnits/>
      </c:valAx>
      <c:valAx>
        <c:axId val="24467435"/>
        <c:scaling>
          <c:orientation val="minMax"/>
        </c:scaling>
        <c:axPos val="l"/>
        <c:title>
          <c:tx>
            <c:rich>
              <a:bodyPr vert="horz" rot="-5400000" anchor="ctr"/>
              <a:lstStyle/>
              <a:p>
                <a:pPr algn="ctr">
                  <a:defRPr/>
                </a:pPr>
                <a:r>
                  <a:rPr lang="en-US" cap="none" sz="1200" b="0" i="0" u="none" baseline="0">
                    <a:latin typeface="Arial"/>
                    <a:ea typeface="Arial"/>
                    <a:cs typeface="Arial"/>
                  </a:rPr>
                  <a:t>2002-2004 = 100</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0001306"/>
        <c:crosses val="autoZero"/>
        <c:crossBetween val="midCat"/>
        <c:dispUnits/>
      </c:valAx>
      <c:spPr>
        <a:solidFill>
          <a:srgbClr val="FFFFFF"/>
        </a:solidFill>
        <a:ln w="12700">
          <a:solidFill>
            <a:srgbClr val="808080"/>
          </a:solidFill>
        </a:ln>
      </c:spPr>
    </c:plotArea>
    <c:legend>
      <c:legendPos val="r"/>
      <c:layout>
        <c:manualLayout>
          <c:xMode val="edge"/>
          <c:yMode val="edge"/>
          <c:x val="0.1745"/>
          <c:y val="0.21675"/>
          <c:w val="0.1355"/>
          <c:h val="0.168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Gross World Product Per Person, 1950-2009</a:t>
            </a:r>
          </a:p>
        </c:rich>
      </c:tx>
      <c:layout>
        <c:manualLayout>
          <c:xMode val="factor"/>
          <c:yMode val="factor"/>
          <c:x val="-0.00975"/>
          <c:y val="0"/>
        </c:manualLayout>
      </c:layout>
      <c:spPr>
        <a:noFill/>
        <a:ln>
          <a:noFill/>
        </a:ln>
      </c:spPr>
    </c:title>
    <c:plotArea>
      <c:layout>
        <c:manualLayout>
          <c:xMode val="edge"/>
          <c:yMode val="edge"/>
          <c:x val="0.06025"/>
          <c:y val="0.12175"/>
          <c:w val="0.92325"/>
          <c:h val="0.8125"/>
        </c:manualLayout>
      </c:layout>
      <c:scatterChart>
        <c:scatterStyle val="line"/>
        <c:varyColors val="0"/>
        <c:ser>
          <c:idx val="0"/>
          <c:order val="0"/>
          <c:tx>
            <c:v>Per Person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'Gross World Product'!$A$6:$A$65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'Gross World Product'!$C$6:$C$65</c:f>
              <c:numCache>
                <c:ptCount val="60"/>
                <c:pt idx="0">
                  <c:v>2651.7797507559944</c:v>
                </c:pt>
                <c:pt idx="1">
                  <c:v>2779.4000634486983</c:v>
                </c:pt>
                <c:pt idx="2">
                  <c:v>2850.840564706215</c:v>
                </c:pt>
                <c:pt idx="3">
                  <c:v>2944.4439101277494</c:v>
                </c:pt>
                <c:pt idx="4">
                  <c:v>2986.778250210532</c:v>
                </c:pt>
                <c:pt idx="5">
                  <c:v>3116.7663702615027</c:v>
                </c:pt>
                <c:pt idx="6">
                  <c:v>3184.4802387550058</c:v>
                </c:pt>
                <c:pt idx="7">
                  <c:v>3245.20763379411</c:v>
                </c:pt>
                <c:pt idx="8">
                  <c:v>3262.1328320698444</c:v>
                </c:pt>
                <c:pt idx="9">
                  <c:v>3372.868988178197</c:v>
                </c:pt>
                <c:pt idx="10">
                  <c:v>3491.399671838002</c:v>
                </c:pt>
                <c:pt idx="11">
                  <c:v>3578.424901604116</c:v>
                </c:pt>
                <c:pt idx="12">
                  <c:v>3700.430697042516</c:v>
                </c:pt>
                <c:pt idx="13">
                  <c:v>3812.2520863483956</c:v>
                </c:pt>
                <c:pt idx="14">
                  <c:v>3990.2038610962245</c:v>
                </c:pt>
                <c:pt idx="15">
                  <c:v>4119.89107173464</c:v>
                </c:pt>
                <c:pt idx="16">
                  <c:v>4266.951373638968</c:v>
                </c:pt>
                <c:pt idx="17">
                  <c:v>4342.6981909337</c:v>
                </c:pt>
                <c:pt idx="18">
                  <c:v>4502.4906816653365</c:v>
                </c:pt>
                <c:pt idx="19">
                  <c:v>4679.091050978109</c:v>
                </c:pt>
                <c:pt idx="20">
                  <c:v>4810.31753679187</c:v>
                </c:pt>
                <c:pt idx="21">
                  <c:v>4920.003796711567</c:v>
                </c:pt>
                <c:pt idx="22">
                  <c:v>5086.798564209875</c:v>
                </c:pt>
                <c:pt idx="23">
                  <c:v>5319.2686116062705</c:v>
                </c:pt>
                <c:pt idx="24">
                  <c:v>5334.22000385494</c:v>
                </c:pt>
                <c:pt idx="25">
                  <c:v>5315.803884992451</c:v>
                </c:pt>
                <c:pt idx="26">
                  <c:v>5495.211416875529</c:v>
                </c:pt>
                <c:pt idx="27">
                  <c:v>5619.422367956038</c:v>
                </c:pt>
                <c:pt idx="28">
                  <c:v>5773.718037465823</c:v>
                </c:pt>
                <c:pt idx="29">
                  <c:v>5906.727886072455</c:v>
                </c:pt>
                <c:pt idx="30">
                  <c:v>5936.0280918293865</c:v>
                </c:pt>
                <c:pt idx="31">
                  <c:v>5929.448624923013</c:v>
                </c:pt>
                <c:pt idx="32">
                  <c:v>5884.77838389961</c:v>
                </c:pt>
                <c:pt idx="33">
                  <c:v>5922.962122271176</c:v>
                </c:pt>
                <c:pt idx="34">
                  <c:v>6102.4663508122885</c:v>
                </c:pt>
                <c:pt idx="35">
                  <c:v>6212.765519672353</c:v>
                </c:pt>
                <c:pt idx="36">
                  <c:v>6311.773906910082</c:v>
                </c:pt>
                <c:pt idx="37">
                  <c:v>6449.9996065146115</c:v>
                </c:pt>
                <c:pt idx="38">
                  <c:v>6618.302530807968</c:v>
                </c:pt>
                <c:pt idx="39">
                  <c:v>7389.493855038997</c:v>
                </c:pt>
                <c:pt idx="40">
                  <c:v>7425.992498500291</c:v>
                </c:pt>
                <c:pt idx="41">
                  <c:v>7388.195249021462</c:v>
                </c:pt>
                <c:pt idx="42">
                  <c:v>7395.514914140249</c:v>
                </c:pt>
                <c:pt idx="43">
                  <c:v>7419.74486977025</c:v>
                </c:pt>
                <c:pt idx="44">
                  <c:v>7541.1069738144</c:v>
                </c:pt>
                <c:pt idx="45">
                  <c:v>7703.642749033658</c:v>
                </c:pt>
                <c:pt idx="46">
                  <c:v>7849.610751972133</c:v>
                </c:pt>
                <c:pt idx="47">
                  <c:v>8041.928195238692</c:v>
                </c:pt>
                <c:pt idx="48">
                  <c:v>8094.503392011571</c:v>
                </c:pt>
                <c:pt idx="49">
                  <c:v>8388.476841943475</c:v>
                </c:pt>
                <c:pt idx="50">
                  <c:v>8686.869032047985</c:v>
                </c:pt>
                <c:pt idx="51">
                  <c:v>8803.784376187052</c:v>
                </c:pt>
                <c:pt idx="52">
                  <c:v>8973.200973105962</c:v>
                </c:pt>
                <c:pt idx="53">
                  <c:v>9236.97343409835</c:v>
                </c:pt>
                <c:pt idx="54">
                  <c:v>9602.18877752217</c:v>
                </c:pt>
                <c:pt idx="55">
                  <c:v>9906.52139870029</c:v>
                </c:pt>
                <c:pt idx="56">
                  <c:v>10297.880969140893</c:v>
                </c:pt>
                <c:pt idx="57">
                  <c:v>10711.057347359676</c:v>
                </c:pt>
                <c:pt idx="58">
                  <c:v>10906.671436773666</c:v>
                </c:pt>
                <c:pt idx="59">
                  <c:v>10728.369349601206</c:v>
                </c:pt>
              </c:numCache>
            </c:numRef>
          </c:yVal>
          <c:smooth val="0"/>
        </c:ser>
        <c:axId val="25003862"/>
        <c:axId val="23708167"/>
      </c:scatterChart>
      <c:valAx>
        <c:axId val="25003862"/>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The Conference Board</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708167"/>
        <c:crosses val="autoZero"/>
        <c:crossBetween val="midCat"/>
        <c:dispUnits/>
      </c:valAx>
      <c:valAx>
        <c:axId val="23708167"/>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2009 U.S. Dollars Per Person</a:t>
                </a:r>
              </a:p>
            </c:rich>
          </c:tx>
          <c:layout>
            <c:manualLayout>
              <c:xMode val="factor"/>
              <c:yMode val="factor"/>
              <c:x val="-0.001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00386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Humanity's Ecological Footprint, 1961-2007</a:t>
            </a:r>
          </a:p>
        </c:rich>
      </c:tx>
      <c:layout>
        <c:manualLayout>
          <c:xMode val="factor"/>
          <c:yMode val="factor"/>
          <c:x val="-0.005"/>
          <c:y val="0"/>
        </c:manualLayout>
      </c:layout>
      <c:spPr>
        <a:noFill/>
        <a:ln>
          <a:noFill/>
        </a:ln>
      </c:spPr>
    </c:title>
    <c:plotArea>
      <c:layout>
        <c:manualLayout>
          <c:xMode val="edge"/>
          <c:yMode val="edge"/>
          <c:x val="0.06025"/>
          <c:y val="0.12175"/>
          <c:w val="0.92325"/>
          <c:h val="0.8125"/>
        </c:manualLayout>
      </c:layout>
      <c:scatterChart>
        <c:scatterStyle val="smoothMarker"/>
        <c:varyColors val="0"/>
        <c:ser>
          <c:idx val="0"/>
          <c:order val="0"/>
          <c:tx>
            <c:v>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'Ecological Footprint'!$A$6:$A$52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'Ecological Footprint'!$B$6:$B$52</c:f>
              <c:numCache>
                <c:ptCount val="47"/>
                <c:pt idx="0">
                  <c:v>0.6307402313640847</c:v>
                </c:pt>
                <c:pt idx="1">
                  <c:v>0.6482529366845342</c:v>
                </c:pt>
                <c:pt idx="2">
                  <c:v>0.6749863822986176</c:v>
                </c:pt>
                <c:pt idx="3">
                  <c:v>0.7014782296077717</c:v>
                </c:pt>
                <c:pt idx="4">
                  <c:v>0.7282271484714818</c:v>
                </c:pt>
                <c:pt idx="5">
                  <c:v>0.7501736499032252</c:v>
                </c:pt>
                <c:pt idx="6">
                  <c:v>0.7659140543174228</c:v>
                </c:pt>
                <c:pt idx="7">
                  <c:v>0.7968546012866538</c:v>
                </c:pt>
                <c:pt idx="8">
                  <c:v>0.8293244558305055</c:v>
                </c:pt>
                <c:pt idx="9">
                  <c:v>0.8772030011963032</c:v>
                </c:pt>
                <c:pt idx="10">
                  <c:v>0.9002892233266372</c:v>
                </c:pt>
                <c:pt idx="11">
                  <c:v>0.928780569349717</c:v>
                </c:pt>
                <c:pt idx="12">
                  <c:v>0.9613463944415188</c:v>
                </c:pt>
                <c:pt idx="13">
                  <c:v>0.9674642258692627</c:v>
                </c:pt>
                <c:pt idx="14">
                  <c:v>0.9668548196363237</c:v>
                </c:pt>
                <c:pt idx="15">
                  <c:v>1.0005054443501278</c:v>
                </c:pt>
                <c:pt idx="16">
                  <c:v>1.018676093564736</c:v>
                </c:pt>
                <c:pt idx="17">
                  <c:v>1.0396071525182573</c:v>
                </c:pt>
                <c:pt idx="18">
                  <c:v>1.0638999504607156</c:v>
                </c:pt>
                <c:pt idx="19">
                  <c:v>1.0580075864473564</c:v>
                </c:pt>
                <c:pt idx="20">
                  <c:v>1.0505650551993349</c:v>
                </c:pt>
                <c:pt idx="21">
                  <c:v>1.0424889189929263</c:v>
                </c:pt>
                <c:pt idx="22">
                  <c:v>1.0559297991620127</c:v>
                </c:pt>
                <c:pt idx="23">
                  <c:v>1.0759504173201813</c:v>
                </c:pt>
                <c:pt idx="24">
                  <c:v>1.0710373393447241</c:v>
                </c:pt>
                <c:pt idx="25">
                  <c:v>1.0893653245622634</c:v>
                </c:pt>
                <c:pt idx="26">
                  <c:v>1.1217413108348873</c:v>
                </c:pt>
                <c:pt idx="27">
                  <c:v>1.1564440866037586</c:v>
                </c:pt>
                <c:pt idx="28">
                  <c:v>1.1779664070077662</c:v>
                </c:pt>
                <c:pt idx="29">
                  <c:v>1.179051855616268</c:v>
                </c:pt>
                <c:pt idx="30">
                  <c:v>1.1808282032855146</c:v>
                </c:pt>
                <c:pt idx="31">
                  <c:v>1.1899297452536295</c:v>
                </c:pt>
                <c:pt idx="32">
                  <c:v>1.199263969178913</c:v>
                </c:pt>
                <c:pt idx="33">
                  <c:v>1.2106777535412947</c:v>
                </c:pt>
                <c:pt idx="34">
                  <c:v>1.2410378564426316</c:v>
                </c:pt>
                <c:pt idx="35">
                  <c:v>1.2584658713983479</c:v>
                </c:pt>
                <c:pt idx="36">
                  <c:v>1.2647322255900504</c:v>
                </c:pt>
                <c:pt idx="37">
                  <c:v>1.2649700549456366</c:v>
                </c:pt>
                <c:pt idx="38">
                  <c:v>1.275162763991267</c:v>
                </c:pt>
                <c:pt idx="39">
                  <c:v>1.2948801750363732</c:v>
                </c:pt>
                <c:pt idx="40">
                  <c:v>1.2989439158893898</c:v>
                </c:pt>
                <c:pt idx="41">
                  <c:v>1.323659076160852</c:v>
                </c:pt>
                <c:pt idx="42">
                  <c:v>1.365580811573586</c:v>
                </c:pt>
                <c:pt idx="43">
                  <c:v>1.4108653320155133</c:v>
                </c:pt>
                <c:pt idx="44">
                  <c:v>1.4507609876373735</c:v>
                </c:pt>
                <c:pt idx="45">
                  <c:v>1.481497954261911</c:v>
                </c:pt>
                <c:pt idx="46">
                  <c:v>1.5127515889254914</c:v>
                </c:pt>
              </c:numCache>
            </c:numRef>
          </c:yVal>
          <c:smooth val="1"/>
        </c:ser>
        <c:axId val="12046912"/>
        <c:axId val="41313345"/>
      </c:scatterChart>
      <c:valAx>
        <c:axId val="12046912"/>
        <c:scaling>
          <c:orientation val="minMax"/>
          <c:min val="1960"/>
        </c:scaling>
        <c:axPos val="b"/>
        <c:title>
          <c:tx>
            <c:rich>
              <a:bodyPr vert="horz" rot="0" anchor="ctr"/>
              <a:lstStyle/>
              <a:p>
                <a:pPr algn="ctr">
                  <a:defRPr/>
                </a:pPr>
                <a:r>
                  <a:rPr lang="en-US" cap="none" sz="1000" b="0" i="1" u="none" baseline="0">
                    <a:solidFill>
                      <a:srgbClr val="000000"/>
                    </a:solidFill>
                    <a:latin typeface="Arial"/>
                    <a:ea typeface="Arial"/>
                    <a:cs typeface="Arial"/>
                  </a:rPr>
                  <a:t>Source: Global Footprint Network</a:t>
                </a:r>
              </a:p>
            </c:rich>
          </c:tx>
          <c:layout>
            <c:manualLayout>
              <c:xMode val="factor"/>
              <c:yMode val="factor"/>
              <c:x val="0"/>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313345"/>
        <c:crosses val="autoZero"/>
        <c:crossBetween val="midCat"/>
        <c:dispUnits/>
        <c:majorUnit val="10"/>
      </c:valAx>
      <c:valAx>
        <c:axId val="41313345"/>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Number of Earths</a:t>
                </a:r>
              </a:p>
            </c:rich>
          </c:tx>
          <c:layout>
            <c:manualLayout>
              <c:xMode val="factor"/>
              <c:yMode val="factor"/>
              <c:x val="-0.00175"/>
              <c:y val="-0.002"/>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04691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Gross Domestic Product Based on Purchasing Power Parity for China, India, and Brazil, 1980-2008
</a:t>
            </a:r>
          </a:p>
        </c:rich>
      </c:tx>
      <c:layout/>
      <c:spPr>
        <a:noFill/>
        <a:ln>
          <a:noFill/>
        </a:ln>
      </c:spPr>
    </c:title>
    <c:plotArea>
      <c:layout>
        <c:manualLayout>
          <c:xMode val="edge"/>
          <c:yMode val="edge"/>
          <c:x val="0.05375"/>
          <c:y val="0.16275"/>
          <c:w val="0.90225"/>
          <c:h val="0.7875"/>
        </c:manualLayout>
      </c:layout>
      <c:barChart>
        <c:barDir val="col"/>
        <c:grouping val="clustered"/>
        <c:varyColors val="0"/>
        <c:ser>
          <c:idx val="0"/>
          <c:order val="0"/>
          <c:tx>
            <c:v>China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Br'!$B$7:$B$36</c:f>
              <c:numCache>
                <c:ptCount val="30"/>
                <c:pt idx="0">
                  <c:v>247.582</c:v>
                </c:pt>
                <c:pt idx="1">
                  <c:v>284.866</c:v>
                </c:pt>
                <c:pt idx="2">
                  <c:v>329.748</c:v>
                </c:pt>
                <c:pt idx="3">
                  <c:v>380.151</c:v>
                </c:pt>
                <c:pt idx="4">
                  <c:v>454.386</c:v>
                </c:pt>
                <c:pt idx="5">
                  <c:v>531.339</c:v>
                </c:pt>
                <c:pt idx="6">
                  <c:v>590.876</c:v>
                </c:pt>
                <c:pt idx="7">
                  <c:v>678.559</c:v>
                </c:pt>
                <c:pt idx="8">
                  <c:v>781.178</c:v>
                </c:pt>
                <c:pt idx="9">
                  <c:v>843.913</c:v>
                </c:pt>
                <c:pt idx="10">
                  <c:v>909.737</c:v>
                </c:pt>
                <c:pt idx="11">
                  <c:v>1028.74</c:v>
                </c:pt>
                <c:pt idx="12">
                  <c:v>1202.619</c:v>
                </c:pt>
                <c:pt idx="13">
                  <c:v>1401.315</c:v>
                </c:pt>
                <c:pt idx="14">
                  <c:v>1618.263</c:v>
                </c:pt>
                <c:pt idx="15">
                  <c:v>1832.035</c:v>
                </c:pt>
                <c:pt idx="16">
                  <c:v>2053.612</c:v>
                </c:pt>
                <c:pt idx="17">
                  <c:v>2284.225</c:v>
                </c:pt>
                <c:pt idx="18">
                  <c:v>2490.23</c:v>
                </c:pt>
                <c:pt idx="19">
                  <c:v>2718.895</c:v>
                </c:pt>
                <c:pt idx="20">
                  <c:v>3011.072</c:v>
                </c:pt>
                <c:pt idx="21">
                  <c:v>3334.418</c:v>
                </c:pt>
                <c:pt idx="22">
                  <c:v>3696.784</c:v>
                </c:pt>
                <c:pt idx="23">
                  <c:v>4157.822</c:v>
                </c:pt>
                <c:pt idx="24">
                  <c:v>4697.901</c:v>
                </c:pt>
                <c:pt idx="25">
                  <c:v>5364.259</c:v>
                </c:pt>
                <c:pt idx="26">
                  <c:v>6242.02</c:v>
                </c:pt>
                <c:pt idx="27">
                  <c:v>7337.638</c:v>
                </c:pt>
                <c:pt idx="28">
                  <c:v>8217.399</c:v>
                </c:pt>
                <c:pt idx="29">
                  <c:v>9046.99</c:v>
                </c:pt>
              </c:numCache>
            </c:numRef>
          </c:val>
        </c:ser>
        <c:ser>
          <c:idx val="1"/>
          <c:order val="1"/>
          <c:tx>
            <c:v>India</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Br'!$C$7:$C$36</c:f>
              <c:numCache>
                <c:ptCount val="30"/>
                <c:pt idx="0">
                  <c:v>288.082</c:v>
                </c:pt>
                <c:pt idx="1">
                  <c:v>334.541</c:v>
                </c:pt>
                <c:pt idx="2">
                  <c:v>369.401</c:v>
                </c:pt>
                <c:pt idx="3">
                  <c:v>408.452</c:v>
                </c:pt>
                <c:pt idx="4">
                  <c:v>443.491</c:v>
                </c:pt>
                <c:pt idx="5">
                  <c:v>479.264</c:v>
                </c:pt>
                <c:pt idx="6">
                  <c:v>513.765</c:v>
                </c:pt>
                <c:pt idx="7">
                  <c:v>550.635</c:v>
                </c:pt>
                <c:pt idx="8">
                  <c:v>616.584</c:v>
                </c:pt>
                <c:pt idx="9">
                  <c:v>683.443</c:v>
                </c:pt>
                <c:pt idx="10">
                  <c:v>749.778</c:v>
                </c:pt>
                <c:pt idx="11">
                  <c:v>792.937</c:v>
                </c:pt>
                <c:pt idx="12">
                  <c:v>847.33</c:v>
                </c:pt>
                <c:pt idx="13">
                  <c:v>908.823</c:v>
                </c:pt>
                <c:pt idx="14">
                  <c:v>985.497</c:v>
                </c:pt>
                <c:pt idx="15">
                  <c:v>1079.982</c:v>
                </c:pt>
                <c:pt idx="16">
                  <c:v>1183.751</c:v>
                </c:pt>
                <c:pt idx="17">
                  <c:v>1329.069</c:v>
                </c:pt>
                <c:pt idx="18">
                  <c:v>1415.158</c:v>
                </c:pt>
                <c:pt idx="19">
                  <c:v>1482.972</c:v>
                </c:pt>
                <c:pt idx="20">
                  <c:v>1582.343</c:v>
                </c:pt>
                <c:pt idx="21">
                  <c:v>1680.954</c:v>
                </c:pt>
                <c:pt idx="22">
                  <c:v>1786.031</c:v>
                </c:pt>
                <c:pt idx="23">
                  <c:v>1949.493</c:v>
                </c:pt>
                <c:pt idx="24">
                  <c:v>2161.574</c:v>
                </c:pt>
                <c:pt idx="25">
                  <c:v>2434.365</c:v>
                </c:pt>
                <c:pt idx="26">
                  <c:v>2756.432</c:v>
                </c:pt>
                <c:pt idx="27">
                  <c:v>3118.086</c:v>
                </c:pt>
                <c:pt idx="28">
                  <c:v>3389.998</c:v>
                </c:pt>
                <c:pt idx="29">
                  <c:v>3615.326</c:v>
                </c:pt>
              </c:numCache>
            </c:numRef>
          </c:val>
        </c:ser>
        <c:ser>
          <c:idx val="2"/>
          <c:order val="2"/>
          <c:tx>
            <c:v>Brazil</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Br'!$D$7:$D$36</c:f>
              <c:numCache>
                <c:ptCount val="30"/>
                <c:pt idx="0">
                  <c:v>443.543</c:v>
                </c:pt>
                <c:pt idx="1">
                  <c:v>463.767</c:v>
                </c:pt>
                <c:pt idx="2">
                  <c:v>494.988</c:v>
                </c:pt>
                <c:pt idx="3">
                  <c:v>497.067</c:v>
                </c:pt>
                <c:pt idx="4">
                  <c:v>543.113</c:v>
                </c:pt>
                <c:pt idx="5">
                  <c:v>603.761</c:v>
                </c:pt>
                <c:pt idx="6">
                  <c:v>663.664</c:v>
                </c:pt>
                <c:pt idx="7">
                  <c:v>707.519</c:v>
                </c:pt>
                <c:pt idx="8">
                  <c:v>733.756</c:v>
                </c:pt>
                <c:pt idx="9">
                  <c:v>785.83</c:v>
                </c:pt>
                <c:pt idx="10">
                  <c:v>782.132</c:v>
                </c:pt>
                <c:pt idx="11">
                  <c:v>818.213</c:v>
                </c:pt>
                <c:pt idx="12">
                  <c:v>833.052</c:v>
                </c:pt>
                <c:pt idx="13">
                  <c:v>893.402</c:v>
                </c:pt>
                <c:pt idx="14">
                  <c:v>965.612</c:v>
                </c:pt>
                <c:pt idx="15">
                  <c:v>1027.327</c:v>
                </c:pt>
                <c:pt idx="16">
                  <c:v>1069.4</c:v>
                </c:pt>
                <c:pt idx="17">
                  <c:v>1125.009</c:v>
                </c:pt>
                <c:pt idx="18">
                  <c:v>1138.123</c:v>
                </c:pt>
                <c:pt idx="19">
                  <c:v>1157.791</c:v>
                </c:pt>
                <c:pt idx="20">
                  <c:v>1233.817</c:v>
                </c:pt>
                <c:pt idx="21">
                  <c:v>1278.254</c:v>
                </c:pt>
                <c:pt idx="22">
                  <c:v>1333.48</c:v>
                </c:pt>
                <c:pt idx="23">
                  <c:v>1377.81</c:v>
                </c:pt>
                <c:pt idx="24">
                  <c:v>1494.694</c:v>
                </c:pt>
                <c:pt idx="25">
                  <c:v>1584.604</c:v>
                </c:pt>
                <c:pt idx="26">
                  <c:v>1700.937</c:v>
                </c:pt>
                <c:pt idx="27">
                  <c:v>1857.663</c:v>
                </c:pt>
                <c:pt idx="28">
                  <c:v>1995.774</c:v>
                </c:pt>
                <c:pt idx="29">
                  <c:v>2010.332</c:v>
                </c:pt>
              </c:numCache>
            </c:numRef>
          </c:val>
        </c:ser>
        <c:axId val="36275786"/>
        <c:axId val="58046619"/>
      </c:barChart>
      <c:catAx>
        <c:axId val="36275786"/>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046619"/>
        <c:crosses val="autoZero"/>
        <c:auto val="1"/>
        <c:lblOffset val="100"/>
        <c:noMultiLvlLbl val="0"/>
      </c:catAx>
      <c:valAx>
        <c:axId val="58046619"/>
        <c:scaling>
          <c:orientation val="minMax"/>
        </c:scaling>
        <c:axPos val="l"/>
        <c:title>
          <c:tx>
            <c:rich>
              <a:bodyPr vert="horz" rot="-5400000" anchor="ctr"/>
              <a:lstStyle/>
              <a:p>
                <a:pPr algn="ctr">
                  <a:defRPr/>
                </a:pPr>
                <a:r>
                  <a:rPr lang="en-US" cap="none" sz="1100" b="0" i="0" u="none" baseline="0">
                    <a:latin typeface="Arial"/>
                    <a:ea typeface="Arial"/>
                    <a:cs typeface="Arial"/>
                  </a:rPr>
                  <a:t>Billion U.S. Dollars
(PPP Adjusted,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275786"/>
        <c:crossesAt val="1"/>
        <c:crossBetween val="between"/>
        <c:dispUnits/>
      </c:valAx>
      <c:spPr>
        <a:solidFill>
          <a:srgbClr val="FFFFFF"/>
        </a:solidFill>
        <a:ln w="12700">
          <a:solidFill>
            <a:srgbClr val="808080"/>
          </a:solidFill>
        </a:ln>
      </c:spPr>
    </c:plotArea>
    <c:legend>
      <c:legendPos val="r"/>
      <c:layout>
        <c:manualLayout>
          <c:xMode val="edge"/>
          <c:yMode val="edge"/>
          <c:x val="0.20225"/>
          <c:y val="0.2592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Per Capita Gross Domestic Product Based on Purchasing Power Parity for China, India, and Brazil, 1980-2008
</a:t>
            </a:r>
          </a:p>
        </c:rich>
      </c:tx>
      <c:layout/>
      <c:spPr>
        <a:noFill/>
        <a:ln>
          <a:noFill/>
        </a:ln>
      </c:spPr>
    </c:title>
    <c:plotArea>
      <c:layout>
        <c:manualLayout>
          <c:xMode val="edge"/>
          <c:yMode val="edge"/>
          <c:x val="0.05375"/>
          <c:y val="0.1265"/>
          <c:w val="0.90225"/>
          <c:h val="0.82375"/>
        </c:manualLayout>
      </c:layout>
      <c:barChart>
        <c:barDir val="col"/>
        <c:grouping val="clustered"/>
        <c:varyColors val="0"/>
        <c:ser>
          <c:idx val="0"/>
          <c:order val="0"/>
          <c:tx>
            <c:v>China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Br'!$B$7:$B$36</c:f>
              <c:numCache>
                <c:ptCount val="30"/>
                <c:pt idx="0">
                  <c:v>250.831</c:v>
                </c:pt>
                <c:pt idx="1">
                  <c:v>284.661</c:v>
                </c:pt>
                <c:pt idx="2">
                  <c:v>324.382</c:v>
                </c:pt>
                <c:pt idx="3">
                  <c:v>369.05</c:v>
                </c:pt>
                <c:pt idx="4">
                  <c:v>435.415</c:v>
                </c:pt>
                <c:pt idx="5">
                  <c:v>501.969</c:v>
                </c:pt>
                <c:pt idx="6">
                  <c:v>549.616</c:v>
                </c:pt>
                <c:pt idx="7">
                  <c:v>620.822</c:v>
                </c:pt>
                <c:pt idx="8">
                  <c:v>703.599</c:v>
                </c:pt>
                <c:pt idx="9">
                  <c:v>748.787</c:v>
                </c:pt>
                <c:pt idx="10">
                  <c:v>795.691</c:v>
                </c:pt>
                <c:pt idx="11">
                  <c:v>888.2</c:v>
                </c:pt>
                <c:pt idx="12">
                  <c:v>1026.379</c:v>
                </c:pt>
                <c:pt idx="13">
                  <c:v>1182.375</c:v>
                </c:pt>
                <c:pt idx="14">
                  <c:v>1350.24</c:v>
                </c:pt>
                <c:pt idx="15">
                  <c:v>1512.566</c:v>
                </c:pt>
                <c:pt idx="16">
                  <c:v>1677.938</c:v>
                </c:pt>
                <c:pt idx="17">
                  <c:v>1847.69</c:v>
                </c:pt>
                <c:pt idx="18">
                  <c:v>1996</c:v>
                </c:pt>
                <c:pt idx="19">
                  <c:v>2161.524</c:v>
                </c:pt>
                <c:pt idx="20">
                  <c:v>2375.731</c:v>
                </c:pt>
                <c:pt idx="21">
                  <c:v>2612.627</c:v>
                </c:pt>
                <c:pt idx="22">
                  <c:v>2877.927</c:v>
                </c:pt>
                <c:pt idx="23">
                  <c:v>3217.456</c:v>
                </c:pt>
                <c:pt idx="24">
                  <c:v>3614.104</c:v>
                </c:pt>
                <c:pt idx="25">
                  <c:v>4102.495</c:v>
                </c:pt>
                <c:pt idx="26">
                  <c:v>4748.661</c:v>
                </c:pt>
                <c:pt idx="27">
                  <c:v>5553.39</c:v>
                </c:pt>
                <c:pt idx="28">
                  <c:v>6187.707</c:v>
                </c:pt>
                <c:pt idx="29">
                  <c:v>6778.091</c:v>
                </c:pt>
              </c:numCache>
            </c:numRef>
          </c:val>
        </c:ser>
        <c:ser>
          <c:idx val="1"/>
          <c:order val="1"/>
          <c:tx>
            <c:v>India</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Br'!$C$7:$C$36</c:f>
              <c:numCache>
                <c:ptCount val="30"/>
                <c:pt idx="0">
                  <c:v>415.92</c:v>
                </c:pt>
                <c:pt idx="1">
                  <c:v>472.123</c:v>
                </c:pt>
                <c:pt idx="2">
                  <c:v>509.671</c:v>
                </c:pt>
                <c:pt idx="3">
                  <c:v>551.058</c:v>
                </c:pt>
                <c:pt idx="4">
                  <c:v>585.173</c:v>
                </c:pt>
                <c:pt idx="5">
                  <c:v>618.585</c:v>
                </c:pt>
                <c:pt idx="6">
                  <c:v>648.794</c:v>
                </c:pt>
                <c:pt idx="7">
                  <c:v>680.5</c:v>
                </c:pt>
                <c:pt idx="8">
                  <c:v>745.896</c:v>
                </c:pt>
                <c:pt idx="9">
                  <c:v>809.476</c:v>
                </c:pt>
                <c:pt idx="10">
                  <c:v>869.648</c:v>
                </c:pt>
                <c:pt idx="11">
                  <c:v>900.851</c:v>
                </c:pt>
                <c:pt idx="12">
                  <c:v>943.144</c:v>
                </c:pt>
                <c:pt idx="13">
                  <c:v>991.416</c:v>
                </c:pt>
                <c:pt idx="14">
                  <c:v>1054.05</c:v>
                </c:pt>
                <c:pt idx="15">
                  <c:v>1133.069</c:v>
                </c:pt>
                <c:pt idx="16">
                  <c:v>1218.842</c:v>
                </c:pt>
                <c:pt idx="17">
                  <c:v>1343.647</c:v>
                </c:pt>
                <c:pt idx="18">
                  <c:v>1405.327</c:v>
                </c:pt>
                <c:pt idx="19">
                  <c:v>1447.085</c:v>
                </c:pt>
                <c:pt idx="20">
                  <c:v>1517.704</c:v>
                </c:pt>
                <c:pt idx="21">
                  <c:v>1585.251</c:v>
                </c:pt>
                <c:pt idx="22">
                  <c:v>1656.63</c:v>
                </c:pt>
                <c:pt idx="23">
                  <c:v>1779.113</c:v>
                </c:pt>
                <c:pt idx="24">
                  <c:v>1941.621</c:v>
                </c:pt>
                <c:pt idx="25">
                  <c:v>2153.128</c:v>
                </c:pt>
                <c:pt idx="26">
                  <c:v>2401.605</c:v>
                </c:pt>
                <c:pt idx="27">
                  <c:v>2676.584</c:v>
                </c:pt>
                <c:pt idx="28">
                  <c:v>2867.872</c:v>
                </c:pt>
                <c:pt idx="29">
                  <c:v>3015.129</c:v>
                </c:pt>
              </c:numCache>
            </c:numRef>
          </c:val>
        </c:ser>
        <c:ser>
          <c:idx val="2"/>
          <c:order val="2"/>
          <c:tx>
            <c:v>Brazil</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Br'!$D$7:$D$36</c:f>
              <c:numCache>
                <c:ptCount val="30"/>
                <c:pt idx="0">
                  <c:v>3741</c:v>
                </c:pt>
                <c:pt idx="1">
                  <c:v>3820.741</c:v>
                </c:pt>
                <c:pt idx="2">
                  <c:v>3983.779</c:v>
                </c:pt>
                <c:pt idx="3">
                  <c:v>3909.594</c:v>
                </c:pt>
                <c:pt idx="4">
                  <c:v>4175.14</c:v>
                </c:pt>
                <c:pt idx="5">
                  <c:v>4539.581</c:v>
                </c:pt>
                <c:pt idx="6">
                  <c:v>4886.559</c:v>
                </c:pt>
                <c:pt idx="7">
                  <c:v>5105.275</c:v>
                </c:pt>
                <c:pt idx="8">
                  <c:v>5192.418</c:v>
                </c:pt>
                <c:pt idx="9">
                  <c:v>5457.256</c:v>
                </c:pt>
                <c:pt idx="10">
                  <c:v>5335.415</c:v>
                </c:pt>
                <c:pt idx="11">
                  <c:v>5487.887</c:v>
                </c:pt>
                <c:pt idx="12">
                  <c:v>5496.995</c:v>
                </c:pt>
                <c:pt idx="13">
                  <c:v>5801.856</c:v>
                </c:pt>
                <c:pt idx="14">
                  <c:v>6172.767</c:v>
                </c:pt>
                <c:pt idx="15">
                  <c:v>6466.263</c:v>
                </c:pt>
                <c:pt idx="16">
                  <c:v>6628.93</c:v>
                </c:pt>
                <c:pt idx="17">
                  <c:v>6869.03</c:v>
                </c:pt>
                <c:pt idx="18">
                  <c:v>6845.764</c:v>
                </c:pt>
                <c:pt idx="19">
                  <c:v>6860.842</c:v>
                </c:pt>
                <c:pt idx="20">
                  <c:v>7203.514</c:v>
                </c:pt>
                <c:pt idx="21">
                  <c:v>7353.813</c:v>
                </c:pt>
                <c:pt idx="22">
                  <c:v>7559.797</c:v>
                </c:pt>
                <c:pt idx="23">
                  <c:v>7697.896</c:v>
                </c:pt>
                <c:pt idx="24">
                  <c:v>8231.328</c:v>
                </c:pt>
                <c:pt idx="25">
                  <c:v>8603.361</c:v>
                </c:pt>
                <c:pt idx="26">
                  <c:v>9166.298</c:v>
                </c:pt>
                <c:pt idx="27">
                  <c:v>9900.056</c:v>
                </c:pt>
                <c:pt idx="28">
                  <c:v>10525.522</c:v>
                </c:pt>
                <c:pt idx="29">
                  <c:v>10498.881</c:v>
                </c:pt>
              </c:numCache>
            </c:numRef>
          </c:val>
        </c:ser>
        <c:axId val="52657524"/>
        <c:axId val="4155669"/>
      </c:barChart>
      <c:catAx>
        <c:axId val="52657524"/>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55669"/>
        <c:crosses val="autoZero"/>
        <c:auto val="1"/>
        <c:lblOffset val="100"/>
        <c:noMultiLvlLbl val="0"/>
      </c:catAx>
      <c:valAx>
        <c:axId val="4155669"/>
        <c:scaling>
          <c:orientation val="minMax"/>
        </c:scaling>
        <c:axPos val="l"/>
        <c:title>
          <c:tx>
            <c:rich>
              <a:bodyPr vert="horz" rot="-5400000" anchor="ctr"/>
              <a:lstStyle/>
              <a:p>
                <a:pPr algn="ctr">
                  <a:defRPr/>
                </a:pPr>
                <a:r>
                  <a:rPr lang="en-US" cap="none" sz="1100" b="0" i="0" u="none" baseline="0">
                    <a:latin typeface="Arial"/>
                    <a:ea typeface="Arial"/>
                    <a:cs typeface="Arial"/>
                  </a:rPr>
                  <a:t>Billion U.S. Dollars
(PPP Adjusted,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657524"/>
        <c:crossesAt val="1"/>
        <c:crossBetween val="between"/>
        <c:dispUnits/>
      </c:valAx>
      <c:spPr>
        <a:solidFill>
          <a:srgbClr val="FFFFFF"/>
        </a:solidFill>
        <a:ln w="12700">
          <a:solidFill>
            <a:srgbClr val="808080"/>
          </a:solidFill>
        </a:ln>
      </c:spPr>
    </c:plotArea>
    <c:legend>
      <c:legendPos val="r"/>
      <c:layout>
        <c:manualLayout>
          <c:xMode val="edge"/>
          <c:yMode val="edge"/>
          <c:x val="0.1925"/>
          <c:y val="0.2012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Pakistan Government Spending on Defense, Health, and Education, 1998-2009</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Spending'!$B$6:$B$17</c:f>
              <c:numCache>
                <c:ptCount val="12"/>
                <c:pt idx="0">
                  <c:v>22.9345699116013</c:v>
                </c:pt>
                <c:pt idx="1">
                  <c:v>20.441778402830593</c:v>
                </c:pt>
                <c:pt idx="2">
                  <c:v>19.78854586697021</c:v>
                </c:pt>
                <c:pt idx="3">
                  <c:v>17.840581238457567</c:v>
                </c:pt>
                <c:pt idx="4">
                  <c:v>18.14911941303756</c:v>
                </c:pt>
                <c:pt idx="5">
                  <c:v>17.826260461466124</c:v>
                </c:pt>
                <c:pt idx="6">
                  <c:v>19.937187275343465</c:v>
                </c:pt>
                <c:pt idx="7">
                  <c:v>19.756797210941237</c:v>
                </c:pt>
                <c:pt idx="8">
                  <c:v>17.60770139799558</c:v>
                </c:pt>
                <c:pt idx="9">
                  <c:v>15.619165996590064</c:v>
                </c:pt>
                <c:pt idx="10">
                  <c:v>13.137576833627406</c:v>
                </c:pt>
                <c:pt idx="11">
                  <c:v>12.923555807594061</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Spending'!$C$6:$C$17</c:f>
              <c:numCache>
                <c:ptCount val="12"/>
                <c:pt idx="0">
                  <c:v>0.7261077205178028</c:v>
                </c:pt>
                <c:pt idx="1">
                  <c:v>0.6888337184105162</c:v>
                </c:pt>
                <c:pt idx="2">
                  <c:v>0.6372288263358515</c:v>
                </c:pt>
                <c:pt idx="3">
                  <c:v>0.6052764641146903</c:v>
                </c:pt>
                <c:pt idx="4">
                  <c:v>0.7684536348394307</c:v>
                </c:pt>
                <c:pt idx="5">
                  <c:v>0.621602003532638</c:v>
                </c:pt>
                <c:pt idx="6">
                  <c:v>0.7861529304322571</c:v>
                </c:pt>
                <c:pt idx="7">
                  <c:v>0.757360845676063</c:v>
                </c:pt>
                <c:pt idx="8">
                  <c:v>0.8758986368588919</c:v>
                </c:pt>
                <c:pt idx="9">
                  <c:v>0.8595444371873949</c:v>
                </c:pt>
                <c:pt idx="10">
                  <c:v>0.6832369404145687</c:v>
                </c:pt>
                <c:pt idx="11">
                  <c:v>0.7788515706763899</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Spending'!$D$6:$D$17</c:f>
              <c:numCache>
                <c:ptCount val="12"/>
                <c:pt idx="0">
                  <c:v>1.0567475847724348</c:v>
                </c:pt>
                <c:pt idx="1">
                  <c:v>0.977761194743816</c:v>
                </c:pt>
                <c:pt idx="2">
                  <c:v>0.9409598672623691</c:v>
                </c:pt>
                <c:pt idx="3">
                  <c:v>0.9746343600184948</c:v>
                </c:pt>
                <c:pt idx="4">
                  <c:v>1.3168202379758203</c:v>
                </c:pt>
                <c:pt idx="5">
                  <c:v>1.5112087335526134</c:v>
                </c:pt>
                <c:pt idx="6">
                  <c:v>1.8775350643642694</c:v>
                </c:pt>
                <c:pt idx="7">
                  <c:v>1.4913924390826565</c:v>
                </c:pt>
                <c:pt idx="8">
                  <c:v>1.5898392013429055</c:v>
                </c:pt>
                <c:pt idx="9">
                  <c:v>1.6386188123422327</c:v>
                </c:pt>
                <c:pt idx="10">
                  <c:v>1.846587570866191</c:v>
                </c:pt>
                <c:pt idx="11">
                  <c:v>1.8840478029959278</c:v>
                </c:pt>
              </c:numCache>
            </c:numRef>
          </c:yVal>
          <c:smooth val="0"/>
        </c:ser>
        <c:axId val="37401022"/>
        <c:axId val="1064879"/>
      </c:scatterChart>
      <c:valAx>
        <c:axId val="37401022"/>
        <c:scaling>
          <c:orientation val="minMax"/>
          <c:max val="2010.5"/>
          <c:min val="1998"/>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64879"/>
        <c:crosses val="autoZero"/>
        <c:crossBetween val="midCat"/>
        <c:dispUnits/>
      </c:valAx>
      <c:valAx>
        <c:axId val="1064879"/>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740102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Government Spending on Defense, Health, and Education, 1990-2008</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Spending'!$B$6:$B$24</c:f>
              <c:numCache>
                <c:ptCount val="19"/>
                <c:pt idx="0">
                  <c:v>31.724471688982092</c:v>
                </c:pt>
                <c:pt idx="1">
                  <c:v>30.289894868978507</c:v>
                </c:pt>
                <c:pt idx="2">
                  <c:v>29.93204834361527</c:v>
                </c:pt>
                <c:pt idx="3">
                  <c:v>28.19886619980776</c:v>
                </c:pt>
                <c:pt idx="4">
                  <c:v>26.916394063231053</c:v>
                </c:pt>
                <c:pt idx="5">
                  <c:v>25.276944271452567</c:v>
                </c:pt>
                <c:pt idx="6">
                  <c:v>24.242649656891007</c:v>
                </c:pt>
                <c:pt idx="7">
                  <c:v>24.147238374726015</c:v>
                </c:pt>
                <c:pt idx="8">
                  <c:v>23.640594745350228</c:v>
                </c:pt>
                <c:pt idx="9">
                  <c:v>23.23972602739726</c:v>
                </c:pt>
                <c:pt idx="10">
                  <c:v>23.351942705689957</c:v>
                </c:pt>
                <c:pt idx="11">
                  <c:v>24.86673926518584</c:v>
                </c:pt>
                <c:pt idx="12">
                  <c:v>26.46722196826569</c:v>
                </c:pt>
                <c:pt idx="13">
                  <c:v>28.085848814313845</c:v>
                </c:pt>
                <c:pt idx="14">
                  <c:v>29.334869492619266</c:v>
                </c:pt>
                <c:pt idx="15">
                  <c:v>28.715803993410304</c:v>
                </c:pt>
                <c:pt idx="16">
                  <c:v>29.934142046723494</c:v>
                </c:pt>
                <c:pt idx="17">
                  <c:v>29.56542850725676</c:v>
                </c:pt>
                <c:pt idx="18">
                  <c:v>29.911223806029664</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Spending'!$C$6:$C$24</c:f>
              <c:numCache>
                <c:ptCount val="19"/>
                <c:pt idx="0">
                  <c:v>7.106522557401732</c:v>
                </c:pt>
                <c:pt idx="1">
                  <c:v>7.725953240232231</c:v>
                </c:pt>
                <c:pt idx="2">
                  <c:v>9.98071505740047</c:v>
                </c:pt>
                <c:pt idx="3">
                  <c:v>10.714215657427568</c:v>
                </c:pt>
                <c:pt idx="4">
                  <c:v>11.37751288597249</c:v>
                </c:pt>
                <c:pt idx="5">
                  <c:v>11.843024023854008</c:v>
                </c:pt>
                <c:pt idx="6">
                  <c:v>11.829356740371562</c:v>
                </c:pt>
                <c:pt idx="7">
                  <c:v>12.216727351774361</c:v>
                </c:pt>
                <c:pt idx="8">
                  <c:v>12.66054393974384</c:v>
                </c:pt>
                <c:pt idx="9">
                  <c:v>13.07876712328767</c:v>
                </c:pt>
                <c:pt idx="10">
                  <c:v>13.484947354005042</c:v>
                </c:pt>
                <c:pt idx="11">
                  <c:v>16.66111833424283</c:v>
                </c:pt>
                <c:pt idx="12">
                  <c:v>17.743927749242072</c:v>
                </c:pt>
                <c:pt idx="13">
                  <c:v>18.3691875695574</c:v>
                </c:pt>
                <c:pt idx="14">
                  <c:v>18.176943013142935</c:v>
                </c:pt>
                <c:pt idx="15">
                  <c:v>17.24877377624358</c:v>
                </c:pt>
                <c:pt idx="16">
                  <c:v>16.807344674611418</c:v>
                </c:pt>
                <c:pt idx="17">
                  <c:v>16.38111637557621</c:v>
                </c:pt>
                <c:pt idx="18">
                  <c:v>15.773183144197874</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Spending'!$D$6:$D$24</c:f>
              <c:numCache>
                <c:ptCount val="19"/>
                <c:pt idx="0">
                  <c:v>2.443404850244663</c:v>
                </c:pt>
                <c:pt idx="1">
                  <c:v>2.4242899733249645</c:v>
                </c:pt>
                <c:pt idx="2">
                  <c:v>2.5575266808695387</c:v>
                </c:pt>
                <c:pt idx="3">
                  <c:v>2.9296376939524116</c:v>
                </c:pt>
                <c:pt idx="4">
                  <c:v>2.871315000145604</c:v>
                </c:pt>
                <c:pt idx="5">
                  <c:v>2.9430636547207913</c:v>
                </c:pt>
                <c:pt idx="6">
                  <c:v>2.73929295371283</c:v>
                </c:pt>
                <c:pt idx="7">
                  <c:v>2.6991286705432675</c:v>
                </c:pt>
                <c:pt idx="8">
                  <c:v>2.771214893503633</c:v>
                </c:pt>
                <c:pt idx="9">
                  <c:v>2.7559931506849313</c:v>
                </c:pt>
                <c:pt idx="10">
                  <c:v>2.6995673925127486</c:v>
                </c:pt>
                <c:pt idx="11">
                  <c:v>3.8368129303819964</c:v>
                </c:pt>
                <c:pt idx="12">
                  <c:v>4.113041931350671</c:v>
                </c:pt>
                <c:pt idx="13">
                  <c:v>4.221585823131582</c:v>
                </c:pt>
                <c:pt idx="14">
                  <c:v>4.367229355965539</c:v>
                </c:pt>
                <c:pt idx="15">
                  <c:v>4.127599684881372</c:v>
                </c:pt>
                <c:pt idx="16">
                  <c:v>4.134797238914926</c:v>
                </c:pt>
                <c:pt idx="17">
                  <c:v>3.8397175370859586</c:v>
                </c:pt>
                <c:pt idx="18">
                  <c:v>3.8165702054125403</c:v>
                </c:pt>
              </c:numCache>
            </c:numRef>
          </c:yVal>
          <c:smooth val="0"/>
        </c:ser>
        <c:axId val="9583912"/>
        <c:axId val="19146345"/>
      </c:scatterChart>
      <c:valAx>
        <c:axId val="9583912"/>
        <c:scaling>
          <c:orientation val="minMax"/>
          <c:max val="2009"/>
          <c:min val="1990"/>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146345"/>
        <c:crosses val="autoZero"/>
        <c:crossBetween val="midCat"/>
        <c:dispUnits/>
      </c:valAx>
      <c:valAx>
        <c:axId val="19146345"/>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958391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Development Assistance Committee Members, 1960-2009</a:t>
            </a:r>
          </a:p>
        </c:rich>
      </c:tx>
      <c:layout/>
      <c:spPr>
        <a:noFill/>
        <a:ln>
          <a:noFill/>
        </a:ln>
      </c:spPr>
    </c:title>
    <c:plotArea>
      <c:layout/>
      <c:scatterChart>
        <c:scatterStyle val="line"/>
        <c:varyColors val="0"/>
        <c:ser>
          <c:idx val="0"/>
          <c:order val="0"/>
          <c:tx>
            <c:strRef>
              <c:f>'ODA DAC'!$B$4</c:f>
              <c:strCache>
                <c:ptCount val="1"/>
                <c:pt idx="0">
                  <c:v>Total Net ODA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DAC'!$A$7:$A$56</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DAC'!$B$7:$B$56</c:f>
              <c:numCache>
                <c:ptCount val="50"/>
                <c:pt idx="0">
                  <c:v>4.67567</c:v>
                </c:pt>
                <c:pt idx="1">
                  <c:v>5.2437</c:v>
                </c:pt>
                <c:pt idx="2">
                  <c:v>5.55437</c:v>
                </c:pt>
                <c:pt idx="3">
                  <c:v>5.7523</c:v>
                </c:pt>
                <c:pt idx="4">
                  <c:v>5.924</c:v>
                </c:pt>
                <c:pt idx="5">
                  <c:v>6.48942</c:v>
                </c:pt>
                <c:pt idx="6">
                  <c:v>6.45859</c:v>
                </c:pt>
                <c:pt idx="7">
                  <c:v>6.35811</c:v>
                </c:pt>
                <c:pt idx="8">
                  <c:v>6.91392</c:v>
                </c:pt>
                <c:pt idx="9">
                  <c:v>6.8889</c:v>
                </c:pt>
                <c:pt idx="10">
                  <c:v>6.71288</c:v>
                </c:pt>
                <c:pt idx="11">
                  <c:v>7.28362</c:v>
                </c:pt>
                <c:pt idx="12">
                  <c:v>8.84389</c:v>
                </c:pt>
                <c:pt idx="13">
                  <c:v>8.70293</c:v>
                </c:pt>
                <c:pt idx="14">
                  <c:v>11.17976</c:v>
                </c:pt>
                <c:pt idx="15">
                  <c:v>13.25398</c:v>
                </c:pt>
                <c:pt idx="16">
                  <c:v>13.24816</c:v>
                </c:pt>
                <c:pt idx="17">
                  <c:v>14.95565</c:v>
                </c:pt>
                <c:pt idx="18">
                  <c:v>19.14766</c:v>
                </c:pt>
                <c:pt idx="19">
                  <c:v>21.8408</c:v>
                </c:pt>
                <c:pt idx="20">
                  <c:v>26.19505</c:v>
                </c:pt>
                <c:pt idx="21">
                  <c:v>24.60395</c:v>
                </c:pt>
                <c:pt idx="22">
                  <c:v>27.03698</c:v>
                </c:pt>
                <c:pt idx="23">
                  <c:v>26.77046</c:v>
                </c:pt>
                <c:pt idx="24">
                  <c:v>28.13038</c:v>
                </c:pt>
                <c:pt idx="25">
                  <c:v>28.75547</c:v>
                </c:pt>
                <c:pt idx="26">
                  <c:v>35.83601</c:v>
                </c:pt>
                <c:pt idx="27">
                  <c:v>40.62923</c:v>
                </c:pt>
                <c:pt idx="28">
                  <c:v>47.09699</c:v>
                </c:pt>
                <c:pt idx="29">
                  <c:v>45.76859</c:v>
                </c:pt>
                <c:pt idx="30">
                  <c:v>54.32501</c:v>
                </c:pt>
                <c:pt idx="31">
                  <c:v>58.35878</c:v>
                </c:pt>
                <c:pt idx="32">
                  <c:v>62.43511</c:v>
                </c:pt>
                <c:pt idx="33">
                  <c:v>56.25941</c:v>
                </c:pt>
                <c:pt idx="34">
                  <c:v>58.96023</c:v>
                </c:pt>
                <c:pt idx="35">
                  <c:v>58.8957</c:v>
                </c:pt>
                <c:pt idx="36">
                  <c:v>55.75058</c:v>
                </c:pt>
                <c:pt idx="37">
                  <c:v>48.65017</c:v>
                </c:pt>
                <c:pt idx="38">
                  <c:v>52.26956</c:v>
                </c:pt>
                <c:pt idx="39">
                  <c:v>53.55072</c:v>
                </c:pt>
                <c:pt idx="40">
                  <c:v>53.96156</c:v>
                </c:pt>
                <c:pt idx="41">
                  <c:v>52.68723</c:v>
                </c:pt>
                <c:pt idx="42">
                  <c:v>58.57546</c:v>
                </c:pt>
                <c:pt idx="43">
                  <c:v>69.43077</c:v>
                </c:pt>
                <c:pt idx="44">
                  <c:v>79.85483</c:v>
                </c:pt>
                <c:pt idx="45">
                  <c:v>107.83013</c:v>
                </c:pt>
                <c:pt idx="46">
                  <c:v>104.82314</c:v>
                </c:pt>
                <c:pt idx="47">
                  <c:v>104.18107</c:v>
                </c:pt>
                <c:pt idx="48">
                  <c:v>122.29556</c:v>
                </c:pt>
                <c:pt idx="49">
                  <c:v>119.68066</c:v>
                </c:pt>
              </c:numCache>
            </c:numRef>
          </c:yVal>
          <c:smooth val="0"/>
        </c:ser>
        <c:ser>
          <c:idx val="1"/>
          <c:order val="1"/>
          <c:tx>
            <c:strRef>
              <c:f>'ODA DAC'!$D$4</c:f>
              <c:strCache>
                <c:ptCount val="1"/>
                <c:pt idx="0">
                  <c:v>Debt Forgiveness Grants</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DAC'!$A$7:$A$56</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DAC'!$D$7:$D$56</c:f>
              <c:numCache>
                <c:ptCount val="50"/>
                <c:pt idx="0">
                  <c:v>0</c:v>
                </c:pt>
                <c:pt idx="1">
                  <c:v>0</c:v>
                </c:pt>
                <c:pt idx="2">
                  <c:v>0</c:v>
                </c:pt>
                <c:pt idx="3">
                  <c:v>0</c:v>
                </c:pt>
                <c:pt idx="4">
                  <c:v>0</c:v>
                </c:pt>
                <c:pt idx="5">
                  <c:v>0</c:v>
                </c:pt>
                <c:pt idx="6">
                  <c:v>0</c:v>
                </c:pt>
                <c:pt idx="7">
                  <c:v>0</c:v>
                </c:pt>
                <c:pt idx="8">
                  <c:v>0.00107</c:v>
                </c:pt>
                <c:pt idx="9">
                  <c:v>0.00047999999999999996</c:v>
                </c:pt>
                <c:pt idx="10">
                  <c:v>0.0107</c:v>
                </c:pt>
                <c:pt idx="11">
                  <c:v>0.022</c:v>
                </c:pt>
                <c:pt idx="12">
                  <c:v>0.27161</c:v>
                </c:pt>
                <c:pt idx="13">
                  <c:v>0.02925</c:v>
                </c:pt>
                <c:pt idx="14">
                  <c:v>0.0167</c:v>
                </c:pt>
                <c:pt idx="15">
                  <c:v>0.01927</c:v>
                </c:pt>
                <c:pt idx="16">
                  <c:v>0.13071000000000002</c:v>
                </c:pt>
                <c:pt idx="17">
                  <c:v>0.16763999999999998</c:v>
                </c:pt>
                <c:pt idx="18">
                  <c:v>0.66149</c:v>
                </c:pt>
                <c:pt idx="19">
                  <c:v>0.5225299999999999</c:v>
                </c:pt>
                <c:pt idx="20">
                  <c:v>1.15621</c:v>
                </c:pt>
                <c:pt idx="21">
                  <c:v>0.22041999999999998</c:v>
                </c:pt>
                <c:pt idx="22">
                  <c:v>0.07421</c:v>
                </c:pt>
                <c:pt idx="23">
                  <c:v>0.14819</c:v>
                </c:pt>
                <c:pt idx="24">
                  <c:v>0.10862000000000001</c:v>
                </c:pt>
                <c:pt idx="25">
                  <c:v>0.27976</c:v>
                </c:pt>
                <c:pt idx="26">
                  <c:v>0.30261</c:v>
                </c:pt>
                <c:pt idx="27">
                  <c:v>0.19063999999999998</c:v>
                </c:pt>
                <c:pt idx="28">
                  <c:v>0.29017000000000004</c:v>
                </c:pt>
                <c:pt idx="29">
                  <c:v>0.61972</c:v>
                </c:pt>
                <c:pt idx="30">
                  <c:v>4.31265</c:v>
                </c:pt>
                <c:pt idx="31">
                  <c:v>6.0206800000000005</c:v>
                </c:pt>
                <c:pt idx="32">
                  <c:v>2.99604</c:v>
                </c:pt>
                <c:pt idx="33">
                  <c:v>2.70102</c:v>
                </c:pt>
                <c:pt idx="34">
                  <c:v>3.45239</c:v>
                </c:pt>
                <c:pt idx="35">
                  <c:v>3.72356</c:v>
                </c:pt>
                <c:pt idx="36">
                  <c:v>3.39767</c:v>
                </c:pt>
                <c:pt idx="37">
                  <c:v>3.12204</c:v>
                </c:pt>
                <c:pt idx="38">
                  <c:v>3.01186</c:v>
                </c:pt>
                <c:pt idx="39">
                  <c:v>2.2768800000000002</c:v>
                </c:pt>
                <c:pt idx="40">
                  <c:v>2.04515</c:v>
                </c:pt>
                <c:pt idx="41">
                  <c:v>2.50143</c:v>
                </c:pt>
                <c:pt idx="42">
                  <c:v>4.53849</c:v>
                </c:pt>
                <c:pt idx="43">
                  <c:v>8.31739</c:v>
                </c:pt>
                <c:pt idx="44">
                  <c:v>7.13411</c:v>
                </c:pt>
                <c:pt idx="45">
                  <c:v>24.99891</c:v>
                </c:pt>
                <c:pt idx="46">
                  <c:v>18.59986</c:v>
                </c:pt>
                <c:pt idx="47">
                  <c:v>9.62389</c:v>
                </c:pt>
                <c:pt idx="48">
                  <c:v>11.06734</c:v>
                </c:pt>
                <c:pt idx="49">
                  <c:v>0.5441</c:v>
                </c:pt>
              </c:numCache>
            </c:numRef>
          </c:yVal>
          <c:smooth val="0"/>
        </c:ser>
        <c:axId val="38099378"/>
        <c:axId val="7350083"/>
      </c:scatterChart>
      <c:valAx>
        <c:axId val="38099378"/>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350083"/>
        <c:crossesAt val="0"/>
        <c:crossBetween val="midCat"/>
        <c:dispUnits/>
        <c:majorUnit val="5"/>
        <c:minorUnit val="1"/>
      </c:valAx>
      <c:valAx>
        <c:axId val="7350083"/>
        <c:scaling>
          <c:orientation val="minMax"/>
          <c:max val="140"/>
          <c:min val="0"/>
        </c:scaling>
        <c:axPos val="l"/>
        <c:title>
          <c:tx>
            <c:rich>
              <a:bodyPr vert="horz" rot="-5400000" anchor="ctr"/>
              <a:lstStyle/>
              <a:p>
                <a:pPr algn="ctr">
                  <a:defRPr/>
                </a:pPr>
                <a:r>
                  <a:rPr lang="en-US" cap="none" sz="1100" b="0" i="0" u="none" baseline="0">
                    <a:latin typeface="Arial"/>
                    <a:ea typeface="Arial"/>
                    <a:cs typeface="Arial"/>
                  </a:rPr>
                  <a:t>Billion U.S. Dollars (Current Year)</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8099378"/>
        <c:crossesAt val="1960"/>
        <c:crossBetween val="midCat"/>
        <c:dispUnits/>
        <c:majorUnit val="20"/>
        <c:minorUnit val="4"/>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the United States, 1960-2009</a:t>
            </a:r>
          </a:p>
        </c:rich>
      </c:tx>
      <c:layout/>
      <c:spPr>
        <a:noFill/>
        <a:ln>
          <a:noFill/>
        </a:ln>
      </c:spPr>
    </c:title>
    <c:plotArea>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US'!$A$6:$A$55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US'!$B$6:$B$55</c:f>
              <c:numCache>
                <c:ptCount val="50"/>
                <c:pt idx="0">
                  <c:v>2.7598</c:v>
                </c:pt>
                <c:pt idx="1">
                  <c:v>3.0261</c:v>
                </c:pt>
                <c:pt idx="2">
                  <c:v>3.3172</c:v>
                </c:pt>
                <c:pt idx="3">
                  <c:v>3.5803</c:v>
                </c:pt>
                <c:pt idx="4">
                  <c:v>3.6018</c:v>
                </c:pt>
                <c:pt idx="5">
                  <c:v>4.0227</c:v>
                </c:pt>
                <c:pt idx="6">
                  <c:v>3.8198</c:v>
                </c:pt>
                <c:pt idx="7">
                  <c:v>3.296</c:v>
                </c:pt>
                <c:pt idx="8">
                  <c:v>3.8374</c:v>
                </c:pt>
                <c:pt idx="9">
                  <c:v>3.376</c:v>
                </c:pt>
                <c:pt idx="10">
                  <c:v>3.153</c:v>
                </c:pt>
                <c:pt idx="11">
                  <c:v>3.1122</c:v>
                </c:pt>
                <c:pt idx="12">
                  <c:v>3.9584</c:v>
                </c:pt>
                <c:pt idx="13">
                  <c:v>2.6554</c:v>
                </c:pt>
                <c:pt idx="14">
                  <c:v>3.6735</c:v>
                </c:pt>
                <c:pt idx="15">
                  <c:v>4.1609</c:v>
                </c:pt>
                <c:pt idx="16">
                  <c:v>4.3602</c:v>
                </c:pt>
                <c:pt idx="17">
                  <c:v>4.6822</c:v>
                </c:pt>
                <c:pt idx="18">
                  <c:v>5.6635</c:v>
                </c:pt>
                <c:pt idx="19">
                  <c:v>4.684</c:v>
                </c:pt>
                <c:pt idx="20">
                  <c:v>7.138</c:v>
                </c:pt>
                <c:pt idx="21">
                  <c:v>5.782</c:v>
                </c:pt>
                <c:pt idx="22">
                  <c:v>8.202</c:v>
                </c:pt>
                <c:pt idx="23">
                  <c:v>8.081</c:v>
                </c:pt>
                <c:pt idx="24">
                  <c:v>8.711</c:v>
                </c:pt>
                <c:pt idx="25">
                  <c:v>9.403</c:v>
                </c:pt>
                <c:pt idx="26">
                  <c:v>9.564</c:v>
                </c:pt>
                <c:pt idx="27">
                  <c:v>9.115</c:v>
                </c:pt>
                <c:pt idx="28">
                  <c:v>10.141</c:v>
                </c:pt>
                <c:pt idx="29">
                  <c:v>7.677</c:v>
                </c:pt>
                <c:pt idx="30">
                  <c:v>11.394</c:v>
                </c:pt>
                <c:pt idx="31">
                  <c:v>11.262</c:v>
                </c:pt>
                <c:pt idx="32">
                  <c:v>11.709</c:v>
                </c:pt>
                <c:pt idx="33">
                  <c:v>10.123</c:v>
                </c:pt>
                <c:pt idx="34">
                  <c:v>9.927</c:v>
                </c:pt>
                <c:pt idx="35">
                  <c:v>7.367</c:v>
                </c:pt>
                <c:pt idx="36">
                  <c:v>9.377</c:v>
                </c:pt>
                <c:pt idx="37">
                  <c:v>6.878</c:v>
                </c:pt>
                <c:pt idx="38">
                  <c:v>8.78598</c:v>
                </c:pt>
                <c:pt idx="39">
                  <c:v>9.14526</c:v>
                </c:pt>
                <c:pt idx="40">
                  <c:v>9.95489</c:v>
                </c:pt>
                <c:pt idx="41">
                  <c:v>11.42935</c:v>
                </c:pt>
                <c:pt idx="42">
                  <c:v>13.29007</c:v>
                </c:pt>
                <c:pt idx="43">
                  <c:v>16.31952</c:v>
                </c:pt>
                <c:pt idx="44">
                  <c:v>19.70491</c:v>
                </c:pt>
                <c:pt idx="45">
                  <c:v>27.93474</c:v>
                </c:pt>
                <c:pt idx="46">
                  <c:v>23.53214</c:v>
                </c:pt>
                <c:pt idx="47">
                  <c:v>21.7869</c:v>
                </c:pt>
                <c:pt idx="48">
                  <c:v>26.84193</c:v>
                </c:pt>
                <c:pt idx="49">
                  <c:v>28.66533</c:v>
                </c:pt>
              </c:numCache>
            </c:numRef>
          </c:yVal>
          <c:smooth val="0"/>
        </c:ser>
        <c:ser>
          <c:idx val="1"/>
          <c:order val="1"/>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US'!$A$6:$A$55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US'!$D$6:$D$55</c:f>
              <c:numCache>
                <c:ptCount val="50"/>
                <c:pt idx="0">
                  <c:v>0</c:v>
                </c:pt>
                <c:pt idx="1">
                  <c:v>0</c:v>
                </c:pt>
                <c:pt idx="2">
                  <c:v>0</c:v>
                </c:pt>
                <c:pt idx="3">
                  <c:v>0</c:v>
                </c:pt>
                <c:pt idx="4">
                  <c:v>0</c:v>
                </c:pt>
                <c:pt idx="5">
                  <c:v>0</c:v>
                </c:pt>
                <c:pt idx="6">
                  <c:v>0</c:v>
                </c:pt>
                <c:pt idx="7">
                  <c:v>0</c:v>
                </c:pt>
                <c:pt idx="8">
                  <c:v>0.00107</c:v>
                </c:pt>
                <c:pt idx="9">
                  <c:v>0.00047999999999999996</c:v>
                </c:pt>
                <c:pt idx="10">
                  <c:v>0.0107</c:v>
                </c:pt>
                <c:pt idx="11">
                  <c:v>0.001</c:v>
                </c:pt>
                <c:pt idx="12">
                  <c:v>0.001</c:v>
                </c:pt>
                <c:pt idx="13">
                  <c:v>0.02925</c:v>
                </c:pt>
                <c:pt idx="14">
                  <c:v>0.0167</c:v>
                </c:pt>
                <c:pt idx="15">
                  <c:v>0.01927</c:v>
                </c:pt>
                <c:pt idx="16">
                  <c:v>0.032</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1.374</c:v>
                </c:pt>
                <c:pt idx="31">
                  <c:v>4.391</c:v>
                </c:pt>
                <c:pt idx="32">
                  <c:v>0.951</c:v>
                </c:pt>
                <c:pt idx="33">
                  <c:v>0.667</c:v>
                </c:pt>
                <c:pt idx="34">
                  <c:v>0.226</c:v>
                </c:pt>
                <c:pt idx="35">
                  <c:v>0.128</c:v>
                </c:pt>
                <c:pt idx="36">
                  <c:v>0</c:v>
                </c:pt>
                <c:pt idx="37">
                  <c:v>0.175</c:v>
                </c:pt>
                <c:pt idx="38">
                  <c:v>0.03819</c:v>
                </c:pt>
                <c:pt idx="39">
                  <c:v>0.06787</c:v>
                </c:pt>
                <c:pt idx="40">
                  <c:v>0.0206</c:v>
                </c:pt>
                <c:pt idx="41">
                  <c:v>0.02335</c:v>
                </c:pt>
                <c:pt idx="42">
                  <c:v>0.41989</c:v>
                </c:pt>
                <c:pt idx="43">
                  <c:v>2.40018</c:v>
                </c:pt>
                <c:pt idx="44">
                  <c:v>0.14057</c:v>
                </c:pt>
                <c:pt idx="45">
                  <c:v>4.19407</c:v>
                </c:pt>
                <c:pt idx="46">
                  <c:v>1.70283</c:v>
                </c:pt>
                <c:pt idx="47">
                  <c:v>0.06748</c:v>
                </c:pt>
                <c:pt idx="48">
                  <c:v>0.3856</c:v>
                </c:pt>
                <c:pt idx="49">
                  <c:v>0</c:v>
                </c:pt>
              </c:numCache>
            </c:numRef>
          </c:yVal>
          <c:smooth val="0"/>
        </c:ser>
        <c:axId val="66150748"/>
        <c:axId val="58485821"/>
      </c:scatterChart>
      <c:valAx>
        <c:axId val="66150748"/>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485821"/>
        <c:crossesAt val="0"/>
        <c:crossBetween val="midCat"/>
        <c:dispUnits/>
        <c:majorUnit val="5"/>
        <c:minorUnit val="1"/>
      </c:valAx>
      <c:valAx>
        <c:axId val="58485821"/>
        <c:scaling>
          <c:orientation val="minMax"/>
          <c:max val="35"/>
          <c:min val="0"/>
        </c:scaling>
        <c:axPos val="l"/>
        <c:title>
          <c:tx>
            <c:rich>
              <a:bodyPr vert="horz" rot="-5400000" anchor="ctr"/>
              <a:lstStyle/>
              <a:p>
                <a:pPr algn="ctr">
                  <a:defRPr/>
                </a:pPr>
                <a:r>
                  <a:rPr lang="en-US" cap="none" sz="1100" b="0" i="0" u="none" baseline="0">
                    <a:latin typeface="Arial"/>
                    <a:ea typeface="Arial"/>
                    <a:cs typeface="Arial"/>
                  </a:rPr>
                  <a:t>Billion U.S. Dollars (Current Year)</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6150748"/>
        <c:crossesAt val="1960"/>
        <c:crossBetween val="midCat"/>
        <c:dispUnits/>
        <c:majorUnit val="5"/>
        <c:minorUnit val="1"/>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Pr codeName="Chart13"/>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Pr codeName="Chart14"/>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Pr codeName="Chart19"/>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0.13325</cdr:y>
    </cdr:from>
    <cdr:to>
      <cdr:x>0.9915</cdr:x>
      <cdr:y>0.86975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0.52975</cdr:y>
    </cdr:from>
    <cdr:to>
      <cdr:x>0.8905</cdr:x>
      <cdr:y>0.57975</cdr:y>
    </cdr:to>
    <cdr:sp>
      <cdr:nvSpPr>
        <cdr:cNvPr id="1" name="Text Box 2"/>
        <cdr:cNvSpPr txBox="1">
          <a:spLocks noChangeArrowheads="1"/>
        </cdr:cNvSpPr>
      </cdr:nvSpPr>
      <cdr:spPr>
        <a:xfrm>
          <a:off x="4819650" y="2657475"/>
          <a:ext cx="66675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0.87</cdr:x>
      <cdr:y>0.82625</cdr:y>
    </cdr:from>
    <cdr:to>
      <cdr:x>0.962</cdr:x>
      <cdr:y>0.876</cdr:y>
    </cdr:to>
    <cdr:sp>
      <cdr:nvSpPr>
        <cdr:cNvPr id="2" name="Text Box 2"/>
        <cdr:cNvSpPr txBox="1">
          <a:spLocks noChangeArrowheads="1"/>
        </cdr:cNvSpPr>
      </cdr:nvSpPr>
      <cdr:spPr>
        <a:xfrm>
          <a:off x="5353050" y="414337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0.783</cdr:x>
      <cdr:y>0.77575</cdr:y>
    </cdr:from>
    <cdr:to>
      <cdr:x>0.91275</cdr:x>
      <cdr:y>0.82575</cdr:y>
    </cdr:to>
    <cdr:sp>
      <cdr:nvSpPr>
        <cdr:cNvPr id="3" name="Text Box 2"/>
        <cdr:cNvSpPr txBox="1">
          <a:spLocks noChangeArrowheads="1"/>
        </cdr:cNvSpPr>
      </cdr:nvSpPr>
      <cdr:spPr>
        <a:xfrm>
          <a:off x="4819650" y="3886200"/>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0.953</cdr:x>
      <cdr:y>0.1295</cdr:y>
    </cdr:from>
    <cdr:to>
      <cdr:x>0.98125</cdr:x>
      <cdr:y>0.86675</cdr:y>
    </cdr:to>
    <cdr:sp>
      <cdr:nvSpPr>
        <cdr:cNvPr id="4" name="Text Box 2"/>
        <cdr:cNvSpPr txBox="1">
          <a:spLocks noChangeArrowheads="1"/>
        </cdr:cNvSpPr>
      </cdr:nvSpPr>
      <cdr:spPr>
        <a:xfrm>
          <a:off x="58674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0.829</cdr:x>
      <cdr:y>0.3115</cdr:y>
    </cdr:from>
    <cdr:to>
      <cdr:x>0.93925</cdr:x>
      <cdr:y>0.362</cdr:y>
    </cdr:to>
    <cdr:sp>
      <cdr:nvSpPr>
        <cdr:cNvPr id="1" name="Text Box 2"/>
        <cdr:cNvSpPr txBox="1">
          <a:spLocks noChangeArrowheads="1"/>
        </cdr:cNvSpPr>
      </cdr:nvSpPr>
      <cdr:spPr>
        <a:xfrm>
          <a:off x="5105400" y="1562100"/>
          <a:ext cx="676275" cy="257175"/>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0.846</cdr:x>
      <cdr:y>0.503</cdr:y>
    </cdr:from>
    <cdr:to>
      <cdr:x>0.93925</cdr:x>
      <cdr:y>0.553</cdr:y>
    </cdr:to>
    <cdr:sp>
      <cdr:nvSpPr>
        <cdr:cNvPr id="2" name="Text Box 2"/>
        <cdr:cNvSpPr txBox="1">
          <a:spLocks noChangeArrowheads="1"/>
        </cdr:cNvSpPr>
      </cdr:nvSpPr>
      <cdr:spPr>
        <a:xfrm>
          <a:off x="5210175" y="252412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0.80825</cdr:x>
      <cdr:y>0.818</cdr:y>
    </cdr:from>
    <cdr:to>
      <cdr:x>0.93925</cdr:x>
      <cdr:y>0.868</cdr:y>
    </cdr:to>
    <cdr:sp>
      <cdr:nvSpPr>
        <cdr:cNvPr id="3" name="Text Box 2"/>
        <cdr:cNvSpPr txBox="1">
          <a:spLocks noChangeArrowheads="1"/>
        </cdr:cNvSpPr>
      </cdr:nvSpPr>
      <cdr:spPr>
        <a:xfrm>
          <a:off x="4972050" y="4105275"/>
          <a:ext cx="80962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0.96225</cdr:x>
      <cdr:y>0.1315</cdr:y>
    </cdr:from>
    <cdr:to>
      <cdr:x>0.9905</cdr:x>
      <cdr:y>0.86875</cdr:y>
    </cdr:to>
    <cdr:sp>
      <cdr:nvSpPr>
        <cdr:cNvPr id="4" name="Text Box 2"/>
        <cdr:cNvSpPr txBox="1">
          <a:spLocks noChangeArrowheads="1"/>
        </cdr:cNvSpPr>
      </cdr:nvSpPr>
      <cdr:spPr>
        <a:xfrm>
          <a:off x="592455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0.67025</cdr:x>
      <cdr:y>0.52975</cdr:y>
    </cdr:from>
    <cdr:to>
      <cdr:x>0.8485</cdr:x>
      <cdr:y>0.59425</cdr:y>
    </cdr:to>
    <cdr:sp>
      <cdr:nvSpPr>
        <cdr:cNvPr id="1" name="Text Box 1"/>
        <cdr:cNvSpPr txBox="1">
          <a:spLocks noChangeArrowheads="1"/>
        </cdr:cNvSpPr>
      </cdr:nvSpPr>
      <cdr:spPr>
        <a:xfrm>
          <a:off x="3971925" y="2657475"/>
          <a:ext cx="1057275" cy="3238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Total Net ODA</a:t>
          </a:r>
        </a:p>
      </cdr:txBody>
    </cdr:sp>
  </cdr:relSizeAnchor>
  <cdr:relSizeAnchor xmlns:cdr="http://schemas.openxmlformats.org/drawingml/2006/chartDrawing">
    <cdr:from>
      <cdr:x>0.59425</cdr:x>
      <cdr:y>0.79475</cdr:y>
    </cdr:from>
    <cdr:to>
      <cdr:x>0.85775</cdr:x>
      <cdr:y>0.84475</cdr:y>
    </cdr:to>
    <cdr:sp>
      <cdr:nvSpPr>
        <cdr:cNvPr id="2" name="Text Box 2"/>
        <cdr:cNvSpPr txBox="1">
          <a:spLocks noChangeArrowheads="1"/>
        </cdr:cNvSpPr>
      </cdr:nvSpPr>
      <cdr:spPr>
        <a:xfrm>
          <a:off x="3524250" y="3981450"/>
          <a:ext cx="15621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Debt Forgiveness Grants</a:t>
          </a:r>
        </a:p>
      </cdr:txBody>
    </cdr:sp>
  </cdr:relSizeAnchor>
  <cdr:relSizeAnchor xmlns:cdr="http://schemas.openxmlformats.org/drawingml/2006/chartDrawing">
    <cdr:from>
      <cdr:x>0.96575</cdr:x>
      <cdr:y>0.1295</cdr:y>
    </cdr:from>
    <cdr:to>
      <cdr:x>0.995</cdr:x>
      <cdr:y>0.86675</cdr:y>
    </cdr:to>
    <cdr:sp>
      <cdr:nvSpPr>
        <cdr:cNvPr id="3" name="Text Box 2"/>
        <cdr:cNvSpPr txBox="1">
          <a:spLocks noChangeArrowheads="1"/>
        </cdr:cNvSpPr>
      </cdr:nvSpPr>
      <cdr:spPr>
        <a:xfrm>
          <a:off x="5724525"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0.676</cdr:x>
      <cdr:y>0.5305</cdr:y>
    </cdr:from>
    <cdr:to>
      <cdr:x>0.85675</cdr:x>
      <cdr:y>0.59475</cdr:y>
    </cdr:to>
    <cdr:sp>
      <cdr:nvSpPr>
        <cdr:cNvPr id="1" name="Text Box 1"/>
        <cdr:cNvSpPr txBox="1">
          <a:spLocks noChangeArrowheads="1"/>
        </cdr:cNvSpPr>
      </cdr:nvSpPr>
      <cdr:spPr>
        <a:xfrm>
          <a:off x="4010025" y="2657475"/>
          <a:ext cx="1076325" cy="3238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Total Net ODA</a:t>
          </a:r>
        </a:p>
      </cdr:txBody>
    </cdr:sp>
  </cdr:relSizeAnchor>
  <cdr:relSizeAnchor xmlns:cdr="http://schemas.openxmlformats.org/drawingml/2006/chartDrawing">
    <cdr:from>
      <cdr:x>0.354</cdr:x>
      <cdr:y>0.82025</cdr:y>
    </cdr:from>
    <cdr:to>
      <cdr:x>0.6545</cdr:x>
      <cdr:y>0.87025</cdr:y>
    </cdr:to>
    <cdr:sp>
      <cdr:nvSpPr>
        <cdr:cNvPr id="2" name="Text Box 2"/>
        <cdr:cNvSpPr txBox="1">
          <a:spLocks noChangeArrowheads="1"/>
        </cdr:cNvSpPr>
      </cdr:nvSpPr>
      <cdr:spPr>
        <a:xfrm>
          <a:off x="2095500" y="4114800"/>
          <a:ext cx="178117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Debt Forgiveness Grants</a:t>
          </a:r>
        </a:p>
      </cdr:txBody>
    </cdr:sp>
  </cdr:relSizeAnchor>
  <cdr:relSizeAnchor xmlns:cdr="http://schemas.openxmlformats.org/drawingml/2006/chartDrawing">
    <cdr:from>
      <cdr:x>0.96725</cdr:x>
      <cdr:y>0.1335</cdr:y>
    </cdr:from>
    <cdr:to>
      <cdr:x>0.9965</cdr:x>
      <cdr:y>0.87075</cdr:y>
    </cdr:to>
    <cdr:sp>
      <cdr:nvSpPr>
        <cdr:cNvPr id="3" name="Text Box 2"/>
        <cdr:cNvSpPr txBox="1">
          <a:spLocks noChangeArrowheads="1"/>
        </cdr:cNvSpPr>
      </cdr:nvSpPr>
      <cdr:spPr>
        <a:xfrm>
          <a:off x="573405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0.119</cdr:y>
    </cdr:from>
    <cdr:to>
      <cdr:x>0.987</cdr:x>
      <cdr:y>0.8575</cdr:y>
    </cdr:to>
    <cdr:sp>
      <cdr:nvSpPr>
        <cdr:cNvPr id="1" name="Text Box 15"/>
        <cdr:cNvSpPr txBox="1">
          <a:spLocks noChangeArrowheads="1"/>
        </cdr:cNvSpPr>
      </cdr:nvSpPr>
      <cdr:spPr>
        <a:xfrm>
          <a:off x="5676900" y="5905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0.9575</cdr:x>
      <cdr:y>0.1285</cdr:y>
    </cdr:from>
    <cdr:to>
      <cdr:x>0.987</cdr:x>
      <cdr:y>0.867</cdr:y>
    </cdr:to>
    <cdr:sp>
      <cdr:nvSpPr>
        <cdr:cNvPr id="1" name="Text Box 15"/>
        <cdr:cNvSpPr txBox="1">
          <a:spLocks noChangeArrowheads="1"/>
        </cdr:cNvSpPr>
      </cdr:nvSpPr>
      <cdr:spPr>
        <a:xfrm>
          <a:off x="567690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0.94875</cdr:x>
      <cdr:y>0.13975</cdr:y>
    </cdr:from>
    <cdr:to>
      <cdr:x>0.98075</cdr:x>
      <cdr:y>0.86925</cdr:y>
    </cdr:to>
    <cdr:sp>
      <cdr:nvSpPr>
        <cdr:cNvPr id="1" name="Text Box 15"/>
        <cdr:cNvSpPr txBox="1">
          <a:spLocks noChangeArrowheads="1"/>
        </cdr:cNvSpPr>
      </cdr:nvSpPr>
      <cdr:spPr>
        <a:xfrm>
          <a:off x="5629275" y="695325"/>
          <a:ext cx="190500" cy="36576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0.1335</cdr:y>
    </cdr:from>
    <cdr:to>
      <cdr:x>0.99175</cdr:x>
      <cdr:y>0.8705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0.101</cdr:x>
      <cdr:y>0.41575</cdr:y>
    </cdr:from>
    <cdr:to>
      <cdr:x>0.9575</cdr:x>
      <cdr:y>0.41575</cdr:y>
    </cdr:to>
    <cdr:sp>
      <cdr:nvSpPr>
        <cdr:cNvPr id="1" name="Line 2"/>
        <cdr:cNvSpPr>
          <a:spLocks/>
        </cdr:cNvSpPr>
      </cdr:nvSpPr>
      <cdr:spPr>
        <a:xfrm>
          <a:off x="590550" y="2085975"/>
          <a:ext cx="5086350" cy="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0.962</cdr:x>
      <cdr:y>0.13325</cdr:y>
    </cdr:from>
    <cdr:to>
      <cdr:x>0.9915</cdr:x>
      <cdr:y>0.8705</cdr:y>
    </cdr:to>
    <cdr:sp>
      <cdr:nvSpPr>
        <cdr:cNvPr id="2" name="Text Box 3"/>
        <cdr:cNvSpPr txBox="1">
          <a:spLocks noChangeArrowheads="1"/>
        </cdr:cNvSpPr>
      </cdr:nvSpPr>
      <cdr:spPr>
        <a:xfrm>
          <a:off x="5705475"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0.114</cdr:y>
    </cdr:from>
    <cdr:to>
      <cdr:x>0.99175</cdr:x>
      <cdr:y>0.8505</cdr:y>
    </cdr:to>
    <cdr:sp>
      <cdr:nvSpPr>
        <cdr:cNvPr id="1" name="Text Box 2"/>
        <cdr:cNvSpPr txBox="1">
          <a:spLocks noChangeArrowheads="1"/>
        </cdr:cNvSpPr>
      </cdr:nvSpPr>
      <cdr:spPr>
        <a:xfrm>
          <a:off x="5705475" y="5715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0.11025</cdr:y>
    </cdr:from>
    <cdr:to>
      <cdr:x>0.99325</cdr:x>
      <cdr:y>0.84725</cdr:y>
    </cdr:to>
    <cdr:sp>
      <cdr:nvSpPr>
        <cdr:cNvPr id="1" name="Text Box 2"/>
        <cdr:cNvSpPr txBox="1">
          <a:spLocks noChangeArrowheads="1"/>
        </cdr:cNvSpPr>
      </cdr:nvSpPr>
      <cdr:spPr>
        <a:xfrm>
          <a:off x="5715000" y="5524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8"/>
  <sheetViews>
    <sheetView tabSelected="1" zoomScaleSheetLayoutView="100" workbookViewId="0" topLeftCell="A1">
      <selection activeCell="A1" sqref="A1"/>
    </sheetView>
  </sheetViews>
  <sheetFormatPr defaultColWidth="9.140625" defaultRowHeight="12.75"/>
  <cols>
    <col min="1" max="1" width="90.57421875" style="0" customWidth="1"/>
    <col min="2" max="2" width="54.7109375" style="0" customWidth="1"/>
  </cols>
  <sheetData>
    <row r="1" ht="12.75">
      <c r="A1" s="1" t="s">
        <v>348</v>
      </c>
    </row>
    <row r="2" ht="12.75">
      <c r="A2" s="1"/>
    </row>
    <row r="3" ht="12.75">
      <c r="A3" s="50" t="s">
        <v>300</v>
      </c>
    </row>
    <row r="4" ht="12.75">
      <c r="A4" s="81" t="s">
        <v>301</v>
      </c>
    </row>
    <row r="5" ht="12.75">
      <c r="A5" s="81" t="s">
        <v>302</v>
      </c>
    </row>
    <row r="6" ht="12.75">
      <c r="A6" s="82" t="s">
        <v>303</v>
      </c>
    </row>
    <row r="7" ht="12.75">
      <c r="A7" s="81" t="s">
        <v>304</v>
      </c>
    </row>
    <row r="8" ht="12.75">
      <c r="A8" s="34" t="s">
        <v>72</v>
      </c>
    </row>
    <row r="9" ht="12.75">
      <c r="A9" s="34" t="s">
        <v>78</v>
      </c>
    </row>
    <row r="10" ht="12.75">
      <c r="A10" s="111" t="s">
        <v>326</v>
      </c>
    </row>
    <row r="11" ht="12.75">
      <c r="A11" s="112" t="s">
        <v>327</v>
      </c>
    </row>
    <row r="12" spans="1:2" ht="12.75">
      <c r="A12" s="111" t="s">
        <v>328</v>
      </c>
      <c r="B12" s="37"/>
    </row>
    <row r="13" spans="1:2" ht="12.75">
      <c r="A13" s="112" t="s">
        <v>329</v>
      </c>
      <c r="B13" s="37"/>
    </row>
    <row r="14" ht="12.75">
      <c r="A14" s="34" t="s">
        <v>315</v>
      </c>
    </row>
    <row r="15" spans="1:2" ht="12.75">
      <c r="A15" s="81" t="s">
        <v>324</v>
      </c>
      <c r="B15" s="37"/>
    </row>
    <row r="16" spans="1:2" ht="12.75">
      <c r="A16" s="34" t="s">
        <v>321</v>
      </c>
      <c r="B16" s="37"/>
    </row>
    <row r="17" spans="1:2" ht="12.75">
      <c r="A17" s="81" t="s">
        <v>325</v>
      </c>
      <c r="B17" s="37"/>
    </row>
    <row r="18" spans="1:2" ht="12.75">
      <c r="A18" s="113" t="s">
        <v>330</v>
      </c>
      <c r="B18" s="37"/>
    </row>
    <row r="19" spans="1:2" ht="12.75">
      <c r="A19" t="s">
        <v>331</v>
      </c>
      <c r="B19" s="37"/>
    </row>
    <row r="20" spans="1:2" ht="12.75">
      <c r="A20" s="57" t="s">
        <v>332</v>
      </c>
      <c r="B20" s="37"/>
    </row>
    <row r="21" spans="1:2" ht="12.75">
      <c r="A21" t="s">
        <v>333</v>
      </c>
      <c r="B21" s="37"/>
    </row>
    <row r="22" spans="1:2" ht="12.75">
      <c r="A22" s="74" t="s">
        <v>280</v>
      </c>
      <c r="B22" s="37"/>
    </row>
    <row r="23" spans="1:2" ht="12.75">
      <c r="A23" s="74" t="s">
        <v>359</v>
      </c>
      <c r="B23" s="37"/>
    </row>
    <row r="24" spans="1:2" ht="12.75">
      <c r="A24" s="135" t="s">
        <v>360</v>
      </c>
      <c r="B24" s="37"/>
    </row>
    <row r="25" spans="1:2" ht="12.75">
      <c r="A25" s="135" t="s">
        <v>361</v>
      </c>
      <c r="B25" s="37"/>
    </row>
    <row r="26" spans="1:2" ht="12.75">
      <c r="A26" s="135" t="s">
        <v>362</v>
      </c>
      <c r="B26" s="37"/>
    </row>
    <row r="27" spans="1:2" ht="12.75">
      <c r="A27" s="62" t="s">
        <v>30</v>
      </c>
      <c r="B27" s="37"/>
    </row>
    <row r="28" spans="1:2" ht="12.75">
      <c r="A28" s="57" t="s">
        <v>262</v>
      </c>
      <c r="B28" s="38"/>
    </row>
    <row r="29" spans="1:2" ht="12.75">
      <c r="A29" s="62" t="s">
        <v>246</v>
      </c>
      <c r="B29" s="39"/>
    </row>
    <row r="30" spans="1:2" ht="12.75">
      <c r="A30" s="39"/>
      <c r="B30" s="39"/>
    </row>
    <row r="31" ht="12.75">
      <c r="A31" s="35" t="s">
        <v>71</v>
      </c>
    </row>
    <row r="32" ht="12.75">
      <c r="A32" s="50" t="s">
        <v>259</v>
      </c>
    </row>
    <row r="33" ht="12.75">
      <c r="A33" s="35"/>
    </row>
    <row r="34" ht="38.25">
      <c r="A34" s="33" t="s">
        <v>77</v>
      </c>
    </row>
    <row r="36" s="1" customFormat="1" ht="12.75">
      <c r="A36" s="36"/>
    </row>
    <row r="37" ht="12.75">
      <c r="A37" s="40"/>
    </row>
    <row r="38" ht="12.75">
      <c r="A38" s="40"/>
    </row>
  </sheetData>
  <hyperlinks>
    <hyperlink ref="A8" location="'PB Budget'!A1" display="Plan B Budget: Additional Annual Expenditures Needed to Meet Social Goals and to Restore the Earth"/>
    <hyperlink ref="A9" location="'Military Spending'!A1" display="Military Budgets by Country and for the World in 2009 and Plan B Budget"/>
    <hyperlink ref="A28" location="'Fuel Prices'!A1" display="Retail Fuel Prices by Country, 2008"/>
    <hyperlink ref="A29" location="Subsidies!A1" display="Fossil Fuel Consumption Subsidies in Selected Countries by Fuel Type, 2007-2009"/>
    <hyperlink ref="A32" r:id="rId1" display="http://www.earth-policy.org/books/wote/wote_data"/>
    <hyperlink ref="A27" location="'Real Price of Gasoline'!A1" display="The Real Price of Gasoline, 2007 Update"/>
    <hyperlink ref="A22" location="'WFP Aid Recipients'!A1" display="Countries and Territories Receiving Aid from the World Food Programme, October 2010"/>
    <hyperlink ref="A3" location="'Gross World Product'!A1" display="Gross World Product, 1950-2009"/>
    <hyperlink ref="A6" location="'Ecological Footprint'!A1" display="Global Ecological Footprint, 1961-2007"/>
    <hyperlink ref="A14" location="'Pakistan Spending'!A1" display="Pakistan Government Spending on Defense, Health, and Education, 1998-2009"/>
    <hyperlink ref="A16" location="'US Spending'!A1" display="U.S. Government Spending on Defense, Health, and Education, 1990-2008"/>
    <hyperlink ref="A10" location="'GDP Cn In Br'!A1" display="Gross Domestic Product for China, India, and Brazil, 1980-2009"/>
    <hyperlink ref="A12" location="'PerCap GDP Cn In Br'!A1" display="Per Capita Gross Domestic Product for China, India, and Brazil, 1980-2009"/>
    <hyperlink ref="A18" location="'ODA DAC'!A1" display="Official Development Assistance from Development Assistance Committee Members, 1960-2009"/>
    <hyperlink ref="A20" location="'ODA US'!A1" display="Official Development Assistance from the United States 1960-2009"/>
    <hyperlink ref="A23" location="'Food Price Indices'!A1" display="World Monthly Food Price Indices, January 1990 – January 2011"/>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78"/>
  <sheetViews>
    <sheetView zoomScaleSheetLayoutView="100" workbookViewId="0" topLeftCell="A1">
      <selection activeCell="A1" sqref="A1:E2"/>
    </sheetView>
  </sheetViews>
  <sheetFormatPr defaultColWidth="9.140625" defaultRowHeight="12.75"/>
  <cols>
    <col min="2" max="2" width="13.7109375" style="0" customWidth="1"/>
    <col min="3" max="3" width="18.28125" style="0" customWidth="1"/>
    <col min="4" max="4" width="22.8515625" style="0" customWidth="1"/>
  </cols>
  <sheetData>
    <row r="1" spans="1:5" ht="12.75" customHeight="1">
      <c r="A1" s="147" t="s">
        <v>330</v>
      </c>
      <c r="B1" s="155"/>
      <c r="C1" s="155"/>
      <c r="D1" s="155"/>
      <c r="E1" s="155"/>
    </row>
    <row r="2" spans="1:5" ht="12.75" customHeight="1">
      <c r="A2" s="155"/>
      <c r="B2" s="155"/>
      <c r="C2" s="155"/>
      <c r="D2" s="155"/>
      <c r="E2" s="155"/>
    </row>
    <row r="4" spans="1:8" ht="12.75">
      <c r="A4" s="3" t="s">
        <v>305</v>
      </c>
      <c r="B4" s="29" t="s">
        <v>335</v>
      </c>
      <c r="C4" s="29" t="s">
        <v>336</v>
      </c>
      <c r="D4" s="119" t="s">
        <v>337</v>
      </c>
      <c r="E4" s="7"/>
      <c r="F4" s="8"/>
      <c r="G4" s="8"/>
      <c r="H4" s="8"/>
    </row>
    <row r="5" spans="1:4" ht="12.75">
      <c r="A5" s="2"/>
      <c r="B5" s="157" t="s">
        <v>338</v>
      </c>
      <c r="C5" s="157"/>
      <c r="D5" s="157"/>
    </row>
    <row r="6" spans="1:4" ht="12.75">
      <c r="A6" s="2"/>
      <c r="B6" s="2"/>
      <c r="C6" s="2"/>
      <c r="D6" s="2"/>
    </row>
    <row r="7" spans="1:8" ht="12.75">
      <c r="A7" s="97">
        <v>1960</v>
      </c>
      <c r="B7" s="120">
        <v>4.67567</v>
      </c>
      <c r="C7" s="120">
        <f>3690.5/1000</f>
        <v>3.6905</v>
      </c>
      <c r="D7" s="120">
        <v>0</v>
      </c>
      <c r="E7" s="121"/>
      <c r="F7" s="44"/>
      <c r="G7" s="44"/>
      <c r="H7" s="44"/>
    </row>
    <row r="8" spans="1:8" ht="12.75">
      <c r="A8" s="97">
        <v>1961</v>
      </c>
      <c r="B8" s="120">
        <v>5.2437</v>
      </c>
      <c r="C8" s="120">
        <v>3.9879</v>
      </c>
      <c r="D8" s="120">
        <v>0</v>
      </c>
      <c r="E8" s="121"/>
      <c r="F8" s="44"/>
      <c r="G8" s="44"/>
      <c r="H8" s="44"/>
    </row>
    <row r="9" spans="1:8" ht="12.75">
      <c r="A9" s="97">
        <v>1962</v>
      </c>
      <c r="B9" s="120">
        <v>5.55437</v>
      </c>
      <c r="C9" s="120">
        <v>4.0166</v>
      </c>
      <c r="D9" s="120">
        <v>0</v>
      </c>
      <c r="E9" s="121"/>
      <c r="F9" s="44"/>
      <c r="G9" s="44"/>
      <c r="H9" s="44"/>
    </row>
    <row r="10" spans="1:8" ht="12.75">
      <c r="A10" s="97">
        <v>1963</v>
      </c>
      <c r="B10" s="120">
        <v>5.7523</v>
      </c>
      <c r="C10" s="120">
        <v>3.9312</v>
      </c>
      <c r="D10" s="120">
        <v>0</v>
      </c>
      <c r="E10" s="121"/>
      <c r="F10" s="44"/>
      <c r="G10" s="44"/>
      <c r="H10" s="44"/>
    </row>
    <row r="11" spans="1:8" ht="12.75">
      <c r="A11" s="97">
        <v>1964</v>
      </c>
      <c r="B11" s="120">
        <v>5.924</v>
      </c>
      <c r="C11" s="120">
        <v>3.8005</v>
      </c>
      <c r="D11" s="120">
        <v>0</v>
      </c>
      <c r="E11" s="121"/>
      <c r="F11" s="44"/>
      <c r="G11" s="44"/>
      <c r="H11" s="44"/>
    </row>
    <row r="12" spans="1:8" ht="12.75">
      <c r="A12" s="97">
        <v>1965</v>
      </c>
      <c r="B12" s="120">
        <v>6.48942</v>
      </c>
      <c r="C12" s="120">
        <v>3.7089</v>
      </c>
      <c r="D12" s="120">
        <v>0</v>
      </c>
      <c r="E12" s="121"/>
      <c r="F12" s="44"/>
      <c r="G12" s="44"/>
      <c r="H12" s="44"/>
    </row>
    <row r="13" spans="1:8" ht="12.75">
      <c r="A13" s="97">
        <v>1966</v>
      </c>
      <c r="B13" s="120">
        <v>6.45859</v>
      </c>
      <c r="C13" s="120">
        <v>3.6953</v>
      </c>
      <c r="D13" s="120">
        <v>0</v>
      </c>
      <c r="E13" s="121"/>
      <c r="F13" s="44"/>
      <c r="G13" s="44"/>
      <c r="H13" s="44"/>
    </row>
    <row r="14" spans="1:8" ht="12.75">
      <c r="A14" s="97">
        <v>1967</v>
      </c>
      <c r="B14" s="120">
        <v>6.35811</v>
      </c>
      <c r="C14" s="120">
        <v>3.57252</v>
      </c>
      <c r="D14" s="120">
        <v>0</v>
      </c>
      <c r="E14" s="121"/>
      <c r="F14" s="44"/>
      <c r="G14" s="44"/>
      <c r="H14" s="44"/>
    </row>
    <row r="15" spans="1:8" ht="12.75">
      <c r="A15" s="97">
        <v>1968</v>
      </c>
      <c r="B15" s="120">
        <v>6.91392</v>
      </c>
      <c r="C15" s="120">
        <v>3.33786</v>
      </c>
      <c r="D15" s="120">
        <f>1.07/1000</f>
        <v>0.00107</v>
      </c>
      <c r="E15" s="121"/>
      <c r="F15" s="44"/>
      <c r="G15" s="44"/>
      <c r="H15" s="44"/>
    </row>
    <row r="16" spans="1:8" ht="12.75">
      <c r="A16" s="97">
        <v>1969</v>
      </c>
      <c r="B16" s="120">
        <v>6.8889</v>
      </c>
      <c r="C16" s="120">
        <v>3.24082</v>
      </c>
      <c r="D16" s="120">
        <f>0.48/1000</f>
        <v>0.00047999999999999996</v>
      </c>
      <c r="E16" s="121"/>
      <c r="F16" s="44"/>
      <c r="G16" s="44"/>
      <c r="H16" s="44"/>
    </row>
    <row r="17" spans="1:8" ht="12.75">
      <c r="A17" s="97">
        <v>1970</v>
      </c>
      <c r="B17" s="120">
        <v>6.71288</v>
      </c>
      <c r="C17" s="120">
        <v>3.32133</v>
      </c>
      <c r="D17" s="120">
        <f>10.7/1000</f>
        <v>0.0107</v>
      </c>
      <c r="E17" s="121"/>
      <c r="F17" s="44"/>
      <c r="G17" s="44"/>
      <c r="H17" s="44"/>
    </row>
    <row r="18" spans="1:8" ht="12.75">
      <c r="A18" s="97">
        <v>1971</v>
      </c>
      <c r="B18" s="120">
        <v>7.28362</v>
      </c>
      <c r="C18" s="120">
        <v>3.63387</v>
      </c>
      <c r="D18" s="120">
        <f>22/1000</f>
        <v>0.022</v>
      </c>
      <c r="E18" s="121"/>
      <c r="F18" s="44"/>
      <c r="G18" s="44"/>
      <c r="H18" s="44"/>
    </row>
    <row r="19" spans="1:8" ht="12.75">
      <c r="A19" s="97">
        <v>1972</v>
      </c>
      <c r="B19" s="120">
        <v>8.84389</v>
      </c>
      <c r="C19" s="120">
        <v>4.35756</v>
      </c>
      <c r="D19" s="120">
        <f>271.61/1000</f>
        <v>0.27161</v>
      </c>
      <c r="E19" s="121"/>
      <c r="F19" s="44"/>
      <c r="G19" s="44"/>
      <c r="H19" s="44"/>
    </row>
    <row r="20" spans="1:8" ht="12.75">
      <c r="A20" s="97">
        <v>1973</v>
      </c>
      <c r="B20" s="120">
        <v>8.70293</v>
      </c>
      <c r="C20" s="120">
        <v>4.46127</v>
      </c>
      <c r="D20" s="120">
        <f>29.25/1000</f>
        <v>0.02925</v>
      </c>
      <c r="E20" s="121"/>
      <c r="F20" s="44"/>
      <c r="G20" s="44"/>
      <c r="H20" s="44"/>
    </row>
    <row r="21" spans="1:8" ht="12.75">
      <c r="A21" s="97">
        <v>1974</v>
      </c>
      <c r="B21" s="120">
        <v>11.17976</v>
      </c>
      <c r="C21" s="120">
        <v>5.33699</v>
      </c>
      <c r="D21" s="120">
        <f>16.7/1000</f>
        <v>0.0167</v>
      </c>
      <c r="E21" s="121"/>
      <c r="F21" s="44"/>
      <c r="G21" s="44"/>
      <c r="H21" s="44"/>
    </row>
    <row r="22" spans="1:8" ht="12.75">
      <c r="A22" s="97">
        <v>1975</v>
      </c>
      <c r="B22" s="120">
        <v>13.25398</v>
      </c>
      <c r="C22" s="120">
        <v>6.26883</v>
      </c>
      <c r="D22" s="120">
        <f>19.27/1000</f>
        <v>0.01927</v>
      </c>
      <c r="E22" s="121"/>
      <c r="F22" s="44"/>
      <c r="G22" s="44"/>
      <c r="H22" s="44"/>
    </row>
    <row r="23" spans="1:8" ht="12.75">
      <c r="A23" s="97">
        <v>1976</v>
      </c>
      <c r="B23" s="120">
        <v>13.24816</v>
      </c>
      <c r="C23" s="120">
        <v>6.57969</v>
      </c>
      <c r="D23" s="120">
        <f>130.71/1000</f>
        <v>0.13071000000000002</v>
      </c>
      <c r="E23" s="121"/>
      <c r="F23" s="44"/>
      <c r="G23" s="44"/>
      <c r="H23" s="44"/>
    </row>
    <row r="24" spans="1:8" ht="12.75">
      <c r="A24" s="97">
        <v>1977</v>
      </c>
      <c r="B24" s="120">
        <v>14.95565</v>
      </c>
      <c r="C24" s="120">
        <v>7.20444</v>
      </c>
      <c r="D24" s="120">
        <f>167.64/1000</f>
        <v>0.16763999999999998</v>
      </c>
      <c r="E24" s="121"/>
      <c r="F24" s="44"/>
      <c r="G24" s="44"/>
      <c r="H24" s="44"/>
    </row>
    <row r="25" spans="1:8" ht="12.75">
      <c r="A25" s="97">
        <v>1978</v>
      </c>
      <c r="B25" s="120">
        <v>19.14766</v>
      </c>
      <c r="C25" s="120">
        <v>9.40807</v>
      </c>
      <c r="D25" s="120">
        <f>661.49/1000</f>
        <v>0.66149</v>
      </c>
      <c r="E25" s="121"/>
      <c r="F25" s="44"/>
      <c r="G25" s="44"/>
      <c r="H25" s="44"/>
    </row>
    <row r="26" spans="1:8" ht="12.75">
      <c r="A26" s="97">
        <v>1979</v>
      </c>
      <c r="B26" s="120">
        <v>21.8408</v>
      </c>
      <c r="C26" s="120">
        <v>11.71559</v>
      </c>
      <c r="D26" s="120">
        <f>522.53/1000</f>
        <v>0.5225299999999999</v>
      </c>
      <c r="E26" s="121"/>
      <c r="F26" s="44"/>
      <c r="G26" s="44"/>
      <c r="H26" s="44"/>
    </row>
    <row r="27" spans="1:8" ht="12.75">
      <c r="A27" s="97">
        <v>1980</v>
      </c>
      <c r="B27" s="120">
        <v>26.19505</v>
      </c>
      <c r="C27" s="120">
        <v>12.96751</v>
      </c>
      <c r="D27" s="120">
        <f>1156.21/1000</f>
        <v>1.15621</v>
      </c>
      <c r="E27" s="121"/>
      <c r="F27" s="44"/>
      <c r="G27" s="44"/>
      <c r="H27" s="44"/>
    </row>
    <row r="28" spans="1:8" ht="12.75">
      <c r="A28" s="97">
        <v>1981</v>
      </c>
      <c r="B28" s="120">
        <v>24.60395</v>
      </c>
      <c r="C28" s="120">
        <v>12.16283</v>
      </c>
      <c r="D28" s="120">
        <f>220.42/1000</f>
        <v>0.22041999999999998</v>
      </c>
      <c r="E28" s="121"/>
      <c r="F28" s="44"/>
      <c r="G28" s="44"/>
      <c r="H28" s="44"/>
    </row>
    <row r="29" spans="1:8" ht="12.75">
      <c r="A29" s="97">
        <v>1982</v>
      </c>
      <c r="B29" s="120">
        <v>27.03698</v>
      </c>
      <c r="C29" s="120">
        <v>12.48984</v>
      </c>
      <c r="D29" s="120">
        <f>74.21/1000</f>
        <v>0.07421</v>
      </c>
      <c r="E29" s="121"/>
      <c r="F29" s="44"/>
      <c r="G29" s="44"/>
      <c r="H29" s="44"/>
    </row>
    <row r="30" spans="1:8" ht="12.75">
      <c r="A30" s="97">
        <v>1983</v>
      </c>
      <c r="B30" s="120">
        <v>26.77046</v>
      </c>
      <c r="C30" s="120">
        <v>13.32617</v>
      </c>
      <c r="D30" s="120">
        <f>148.19/1000</f>
        <v>0.14819</v>
      </c>
      <c r="E30" s="121"/>
      <c r="F30" s="44"/>
      <c r="G30" s="44"/>
      <c r="H30" s="44"/>
    </row>
    <row r="31" spans="1:8" ht="12.75">
      <c r="A31" s="97">
        <v>1984</v>
      </c>
      <c r="B31" s="120">
        <v>28.13038</v>
      </c>
      <c r="C31" s="120">
        <v>14.84045</v>
      </c>
      <c r="D31" s="120">
        <f>108.62/1000</f>
        <v>0.10862000000000001</v>
      </c>
      <c r="E31" s="121"/>
      <c r="F31" s="44"/>
      <c r="G31" s="44"/>
      <c r="H31" s="44"/>
    </row>
    <row r="32" spans="1:8" ht="12.75">
      <c r="A32" s="97">
        <v>1985</v>
      </c>
      <c r="B32" s="120">
        <v>28.75547</v>
      </c>
      <c r="C32" s="120">
        <v>17.02622</v>
      </c>
      <c r="D32" s="120">
        <f>279.76/1000</f>
        <v>0.27976</v>
      </c>
      <c r="E32" s="121"/>
      <c r="F32" s="44"/>
      <c r="G32" s="44"/>
      <c r="H32" s="44"/>
    </row>
    <row r="33" spans="1:8" ht="12.75">
      <c r="A33" s="97">
        <v>1986</v>
      </c>
      <c r="B33" s="120">
        <v>35.83601</v>
      </c>
      <c r="C33" s="120">
        <v>20.04154</v>
      </c>
      <c r="D33" s="120">
        <f>302.61/1000</f>
        <v>0.30261</v>
      </c>
      <c r="E33" s="121"/>
      <c r="F33" s="44"/>
      <c r="G33" s="44"/>
      <c r="H33" s="44"/>
    </row>
    <row r="34" spans="1:8" ht="12.75">
      <c r="A34" s="97">
        <v>1987</v>
      </c>
      <c r="B34" s="120">
        <v>40.62923</v>
      </c>
      <c r="C34" s="120">
        <v>22.21344</v>
      </c>
      <c r="D34" s="120">
        <f>190.64/1000</f>
        <v>0.19063999999999998</v>
      </c>
      <c r="E34" s="121"/>
      <c r="F34" s="44"/>
      <c r="G34" s="44"/>
      <c r="H34" s="44"/>
    </row>
    <row r="35" spans="1:8" ht="12.75">
      <c r="A35" s="97">
        <v>1988</v>
      </c>
      <c r="B35" s="120">
        <v>47.09699</v>
      </c>
      <c r="C35" s="120">
        <v>24.74838</v>
      </c>
      <c r="D35" s="120">
        <f>290.17/1000</f>
        <v>0.29017000000000004</v>
      </c>
      <c r="E35" s="121"/>
      <c r="F35" s="44"/>
      <c r="G35" s="44"/>
      <c r="H35" s="44"/>
    </row>
    <row r="36" spans="1:8" ht="12.75">
      <c r="A36" s="97">
        <v>1989</v>
      </c>
      <c r="B36" s="120">
        <v>45.76859</v>
      </c>
      <c r="C36" s="120">
        <v>25.83643</v>
      </c>
      <c r="D36" s="120">
        <f>619.72/1000</f>
        <v>0.61972</v>
      </c>
      <c r="E36" s="121"/>
      <c r="F36" s="44"/>
      <c r="G36" s="44"/>
      <c r="H36" s="44"/>
    </row>
    <row r="37" spans="1:8" ht="12.75">
      <c r="A37" s="97">
        <v>1990</v>
      </c>
      <c r="B37" s="120">
        <v>54.32501</v>
      </c>
      <c r="C37" s="120">
        <v>32.30121</v>
      </c>
      <c r="D37" s="120">
        <f>4312.65/1000</f>
        <v>4.31265</v>
      </c>
      <c r="E37" s="121"/>
      <c r="F37" s="44"/>
      <c r="G37" s="44"/>
      <c r="H37" s="44"/>
    </row>
    <row r="38" spans="1:8" ht="12.75">
      <c r="A38" s="97">
        <v>1991</v>
      </c>
      <c r="B38" s="120">
        <v>58.35878</v>
      </c>
      <c r="C38" s="120">
        <v>36.56423</v>
      </c>
      <c r="D38" s="120">
        <f>6020.68/1000</f>
        <v>6.0206800000000005</v>
      </c>
      <c r="E38" s="121"/>
      <c r="F38" s="44"/>
      <c r="G38" s="44"/>
      <c r="H38" s="44"/>
    </row>
    <row r="39" spans="1:8" ht="12.75">
      <c r="A39" s="97">
        <v>1992</v>
      </c>
      <c r="B39" s="120">
        <v>62.43511</v>
      </c>
      <c r="C39" s="120">
        <v>34.84738</v>
      </c>
      <c r="D39" s="120">
        <f>2996.04/1000</f>
        <v>2.99604</v>
      </c>
      <c r="E39" s="121"/>
      <c r="F39" s="44"/>
      <c r="G39" s="44"/>
      <c r="H39" s="44"/>
    </row>
    <row r="40" spans="1:8" ht="12.75">
      <c r="A40" s="97">
        <v>1993</v>
      </c>
      <c r="B40" s="120">
        <v>56.25941</v>
      </c>
      <c r="C40" s="120">
        <v>33.48315</v>
      </c>
      <c r="D40" s="120">
        <f>2701.02/1000</f>
        <v>2.70102</v>
      </c>
      <c r="E40" s="121"/>
      <c r="F40" s="44"/>
      <c r="G40" s="44"/>
      <c r="H40" s="44"/>
    </row>
    <row r="41" spans="1:8" ht="12.75">
      <c r="A41" s="97">
        <v>1994</v>
      </c>
      <c r="B41" s="120">
        <v>58.96023</v>
      </c>
      <c r="C41" s="120">
        <v>35.24648</v>
      </c>
      <c r="D41" s="120">
        <f>3452.39/1000</f>
        <v>3.45239</v>
      </c>
      <c r="E41" s="121"/>
      <c r="F41" s="44"/>
      <c r="G41" s="44"/>
      <c r="H41" s="44"/>
    </row>
    <row r="42" spans="1:8" ht="12.75">
      <c r="A42" s="97">
        <v>1995</v>
      </c>
      <c r="B42" s="120">
        <v>58.8957</v>
      </c>
      <c r="C42" s="120">
        <v>36.25793</v>
      </c>
      <c r="D42" s="120">
        <f>3723.56/1000</f>
        <v>3.72356</v>
      </c>
      <c r="E42" s="121"/>
      <c r="F42" s="44"/>
      <c r="G42" s="44"/>
      <c r="H42" s="44"/>
    </row>
    <row r="43" spans="1:8" ht="12.75">
      <c r="A43" s="97">
        <v>1996</v>
      </c>
      <c r="B43" s="120">
        <v>55.75058</v>
      </c>
      <c r="C43" s="120">
        <v>36.60637</v>
      </c>
      <c r="D43" s="120">
        <f>3397.67/1000</f>
        <v>3.39767</v>
      </c>
      <c r="E43" s="121"/>
      <c r="F43" s="44"/>
      <c r="G43" s="44"/>
      <c r="H43" s="44"/>
    </row>
    <row r="44" spans="1:8" ht="12.75">
      <c r="A44" s="97">
        <v>1997</v>
      </c>
      <c r="B44" s="120">
        <v>48.65017</v>
      </c>
      <c r="C44" s="120">
        <v>31.35094</v>
      </c>
      <c r="D44" s="120">
        <f>3122.04/1000</f>
        <v>3.12204</v>
      </c>
      <c r="E44" s="121"/>
      <c r="F44" s="44"/>
      <c r="G44" s="44"/>
      <c r="H44" s="44"/>
    </row>
    <row r="45" spans="1:8" ht="12.75">
      <c r="A45" s="97">
        <v>1998</v>
      </c>
      <c r="B45" s="120">
        <v>52.26956</v>
      </c>
      <c r="C45" s="120">
        <v>32.51748</v>
      </c>
      <c r="D45" s="120">
        <f>3011.86/1000</f>
        <v>3.01186</v>
      </c>
      <c r="E45" s="121"/>
      <c r="F45" s="44"/>
      <c r="G45" s="44"/>
      <c r="H45" s="44"/>
    </row>
    <row r="46" spans="1:8" ht="12.75">
      <c r="A46" s="97">
        <v>1999</v>
      </c>
      <c r="B46" s="120">
        <v>53.55072</v>
      </c>
      <c r="C46" s="120">
        <v>33.96974</v>
      </c>
      <c r="D46" s="120">
        <f>2276.88/1000</f>
        <v>2.2768800000000002</v>
      </c>
      <c r="E46" s="121"/>
      <c r="F46" s="44"/>
      <c r="G46" s="44"/>
      <c r="H46" s="44"/>
    </row>
    <row r="47" spans="1:8" ht="12.75">
      <c r="A47" s="97">
        <v>2000</v>
      </c>
      <c r="B47" s="120">
        <v>53.96156</v>
      </c>
      <c r="C47" s="120">
        <v>33.08741</v>
      </c>
      <c r="D47" s="120">
        <v>2.04515</v>
      </c>
      <c r="E47" s="121"/>
      <c r="F47" s="44"/>
      <c r="G47" s="44"/>
      <c r="H47" s="44"/>
    </row>
    <row r="48" spans="1:8" ht="12.75">
      <c r="A48" s="97">
        <v>2001</v>
      </c>
      <c r="B48" s="120">
        <v>52.68723</v>
      </c>
      <c r="C48" s="120">
        <v>33.56226</v>
      </c>
      <c r="D48" s="120">
        <v>2.50143</v>
      </c>
      <c r="E48" s="121"/>
      <c r="F48" s="44"/>
      <c r="G48" s="44"/>
      <c r="H48" s="44"/>
    </row>
    <row r="49" spans="1:8" ht="12.75">
      <c r="A49" s="97">
        <v>2002</v>
      </c>
      <c r="B49" s="120">
        <v>58.57546</v>
      </c>
      <c r="C49" s="120">
        <v>39.88475</v>
      </c>
      <c r="D49" s="120">
        <v>4.53849</v>
      </c>
      <c r="E49" s="121"/>
      <c r="F49" s="44"/>
      <c r="G49" s="44"/>
      <c r="H49" s="44"/>
    </row>
    <row r="50" spans="1:8" ht="12.75">
      <c r="A50" s="97">
        <v>2003</v>
      </c>
      <c r="B50" s="120">
        <v>69.43077</v>
      </c>
      <c r="C50" s="120">
        <v>51.03334</v>
      </c>
      <c r="D50" s="120">
        <v>8.31739</v>
      </c>
      <c r="E50" s="121"/>
      <c r="F50" s="44"/>
      <c r="G50" s="44"/>
      <c r="H50" s="44"/>
    </row>
    <row r="51" spans="1:8" ht="12.75">
      <c r="A51" s="97">
        <v>2004</v>
      </c>
      <c r="B51" s="120">
        <v>79.85483</v>
      </c>
      <c r="C51" s="120">
        <v>57.45777</v>
      </c>
      <c r="D51" s="120">
        <v>7.13411</v>
      </c>
      <c r="E51" s="121"/>
      <c r="F51" s="44"/>
      <c r="G51" s="44"/>
      <c r="H51" s="44"/>
    </row>
    <row r="52" spans="1:8" ht="12.75">
      <c r="A52" s="97">
        <v>2005</v>
      </c>
      <c r="B52" s="120">
        <v>107.83013</v>
      </c>
      <c r="C52" s="120">
        <v>83.7501</v>
      </c>
      <c r="D52" s="120">
        <v>24.99891</v>
      </c>
      <c r="E52" s="121"/>
      <c r="F52" s="44"/>
      <c r="G52" s="44"/>
      <c r="H52" s="44"/>
    </row>
    <row r="53" spans="1:8" ht="12.75">
      <c r="A53" s="97">
        <v>2006</v>
      </c>
      <c r="B53" s="120">
        <v>104.82314</v>
      </c>
      <c r="C53" s="120">
        <v>79.69136</v>
      </c>
      <c r="D53" s="120">
        <v>18.59986</v>
      </c>
      <c r="E53" s="121"/>
      <c r="F53" s="44"/>
      <c r="G53" s="44"/>
      <c r="H53" s="44"/>
    </row>
    <row r="54" spans="1:8" ht="12.75">
      <c r="A54" s="97">
        <v>2007</v>
      </c>
      <c r="B54" s="120">
        <v>104.18107</v>
      </c>
      <c r="C54" s="120">
        <v>75.67675</v>
      </c>
      <c r="D54" s="120">
        <v>9.62389</v>
      </c>
      <c r="E54" s="121"/>
      <c r="F54" s="44"/>
      <c r="G54" s="44"/>
      <c r="H54" s="44"/>
    </row>
    <row r="55" spans="1:8" ht="12.75">
      <c r="A55" s="97">
        <v>2008</v>
      </c>
      <c r="B55" s="120">
        <v>122.29556</v>
      </c>
      <c r="C55" s="120">
        <v>88.17417</v>
      </c>
      <c r="D55" s="120">
        <v>11.06734</v>
      </c>
      <c r="E55" s="121"/>
      <c r="F55" s="122"/>
      <c r="G55" s="44"/>
      <c r="H55" s="44"/>
    </row>
    <row r="56" spans="1:5" ht="12.75">
      <c r="A56" s="99">
        <v>2009</v>
      </c>
      <c r="B56" s="123">
        <v>119.68066</v>
      </c>
      <c r="C56" s="123">
        <v>80.73225000000001</v>
      </c>
      <c r="D56" s="123">
        <v>0.5441</v>
      </c>
      <c r="E56" s="10"/>
    </row>
    <row r="57" spans="1:5" ht="12.75">
      <c r="A57" s="97"/>
      <c r="B57" s="124"/>
      <c r="C57" s="125"/>
      <c r="D57" s="126"/>
      <c r="E57" s="10"/>
    </row>
    <row r="58" ht="12.75">
      <c r="A58" t="s">
        <v>339</v>
      </c>
    </row>
    <row r="59" spans="1:5" ht="12.75" customHeight="1">
      <c r="A59" s="148" t="s">
        <v>340</v>
      </c>
      <c r="B59" s="148"/>
      <c r="C59" s="148"/>
      <c r="D59" s="148"/>
      <c r="E59" s="148"/>
    </row>
    <row r="60" spans="1:5" ht="12.75">
      <c r="A60" s="148"/>
      <c r="B60" s="148"/>
      <c r="C60" s="148"/>
      <c r="D60" s="148"/>
      <c r="E60" s="148"/>
    </row>
    <row r="61" spans="1:5" ht="12.75">
      <c r="A61" s="148"/>
      <c r="B61" s="148"/>
      <c r="C61" s="148"/>
      <c r="D61" s="148"/>
      <c r="E61" s="148"/>
    </row>
    <row r="62" spans="1:5" ht="12.75" customHeight="1">
      <c r="A62" s="148" t="s">
        <v>341</v>
      </c>
      <c r="B62" s="148"/>
      <c r="C62" s="148"/>
      <c r="D62" s="148"/>
      <c r="E62" s="148"/>
    </row>
    <row r="63" spans="1:5" ht="12.75">
      <c r="A63" s="148"/>
      <c r="B63" s="148"/>
      <c r="C63" s="148"/>
      <c r="D63" s="148"/>
      <c r="E63" s="148"/>
    </row>
    <row r="64" spans="1:5" ht="12.75">
      <c r="A64" s="148"/>
      <c r="B64" s="148"/>
      <c r="C64" s="148"/>
      <c r="D64" s="148"/>
      <c r="E64" s="148"/>
    </row>
    <row r="65" spans="1:5" ht="12.75" customHeight="1">
      <c r="A65" s="158" t="s">
        <v>345</v>
      </c>
      <c r="B65" s="148"/>
      <c r="C65" s="148"/>
      <c r="D65" s="148"/>
      <c r="E65" s="148"/>
    </row>
    <row r="66" spans="1:5" ht="12.75">
      <c r="A66" s="148"/>
      <c r="B66" s="148"/>
      <c r="C66" s="148"/>
      <c r="D66" s="148"/>
      <c r="E66" s="148"/>
    </row>
    <row r="67" spans="1:5" ht="12.75">
      <c r="A67" s="148"/>
      <c r="B67" s="148"/>
      <c r="C67" s="148"/>
      <c r="D67" s="148"/>
      <c r="E67" s="148"/>
    </row>
    <row r="68" spans="1:5" ht="12.75">
      <c r="A68" s="148"/>
      <c r="B68" s="148"/>
      <c r="C68" s="148"/>
      <c r="D68" s="148"/>
      <c r="E68" s="148"/>
    </row>
    <row r="70" spans="1:6" ht="12.75" customHeight="1">
      <c r="A70" s="148" t="s">
        <v>346</v>
      </c>
      <c r="B70" s="148"/>
      <c r="C70" s="148"/>
      <c r="D70" s="148"/>
      <c r="E70" s="148"/>
      <c r="F70" s="148"/>
    </row>
    <row r="71" spans="1:6" ht="12.75" customHeight="1">
      <c r="A71" s="148"/>
      <c r="B71" s="148"/>
      <c r="C71" s="148"/>
      <c r="D71" s="148"/>
      <c r="E71" s="148"/>
      <c r="F71" s="148"/>
    </row>
    <row r="72" spans="1:6" ht="12.75" customHeight="1">
      <c r="A72" s="148"/>
      <c r="B72" s="148"/>
      <c r="C72" s="148"/>
      <c r="D72" s="148"/>
      <c r="E72" s="148"/>
      <c r="F72" s="148"/>
    </row>
    <row r="73" spans="1:6" ht="12.75">
      <c r="A73" s="154"/>
      <c r="B73" s="154"/>
      <c r="C73" s="154"/>
      <c r="D73" s="154"/>
      <c r="E73" s="154"/>
      <c r="F73" s="154"/>
    </row>
    <row r="75" spans="1:5" ht="12.75" customHeight="1">
      <c r="A75" s="148" t="s">
        <v>314</v>
      </c>
      <c r="B75" s="148"/>
      <c r="C75" s="148"/>
      <c r="D75" s="148"/>
      <c r="E75" s="148"/>
    </row>
    <row r="76" spans="1:5" ht="12.75">
      <c r="A76" s="148"/>
      <c r="B76" s="148"/>
      <c r="C76" s="148"/>
      <c r="D76" s="148"/>
      <c r="E76" s="148"/>
    </row>
    <row r="77" spans="1:5" ht="12.75">
      <c r="A77" s="148"/>
      <c r="B77" s="148"/>
      <c r="C77" s="148"/>
      <c r="D77" s="148"/>
      <c r="E77" s="148"/>
    </row>
    <row r="78" spans="1:5" ht="12.75">
      <c r="A78" s="148"/>
      <c r="B78" s="148"/>
      <c r="C78" s="148"/>
      <c r="D78" s="148"/>
      <c r="E78" s="148"/>
    </row>
  </sheetData>
  <sheetProtection/>
  <mergeCells count="7">
    <mergeCell ref="A1:E2"/>
    <mergeCell ref="A75:E78"/>
    <mergeCell ref="B5:D5"/>
    <mergeCell ref="A59:E61"/>
    <mergeCell ref="A65:E68"/>
    <mergeCell ref="A62:E64"/>
    <mergeCell ref="A70:F73"/>
  </mergeCells>
  <printOptions/>
  <pageMargins left="0.75" right="0.75" top="1" bottom="1" header="0.5" footer="0.5"/>
  <pageSetup horizontalDpi="600" verticalDpi="600" orientation="portrait" scale="91" r:id="rId1"/>
  <rowBreaks count="1" manualBreakCount="1">
    <brk id="56" max="5" man="1"/>
  </rowBreaks>
</worksheet>
</file>

<file path=xl/worksheets/sheet11.xml><?xml version="1.0" encoding="utf-8"?>
<worksheet xmlns="http://schemas.openxmlformats.org/spreadsheetml/2006/main" xmlns:r="http://schemas.openxmlformats.org/officeDocument/2006/relationships">
  <dimension ref="A1:H69"/>
  <sheetViews>
    <sheetView zoomScaleSheetLayoutView="100" workbookViewId="0" topLeftCell="A1">
      <selection activeCell="A1" sqref="A1:D1"/>
    </sheetView>
  </sheetViews>
  <sheetFormatPr defaultColWidth="9.140625" defaultRowHeight="12.75"/>
  <cols>
    <col min="2" max="2" width="13.7109375" style="0" customWidth="1"/>
    <col min="3" max="3" width="18.28125" style="0" customWidth="1"/>
    <col min="4" max="4" width="22.8515625" style="0" customWidth="1"/>
  </cols>
  <sheetData>
    <row r="1" spans="1:5" ht="12.75" customHeight="1">
      <c r="A1" s="147" t="s">
        <v>332</v>
      </c>
      <c r="B1" s="148"/>
      <c r="C1" s="148"/>
      <c r="D1" s="148"/>
      <c r="E1" s="8"/>
    </row>
    <row r="3" spans="1:8" ht="12.75">
      <c r="A3" s="3" t="s">
        <v>305</v>
      </c>
      <c r="B3" s="29" t="s">
        <v>335</v>
      </c>
      <c r="C3" s="29" t="s">
        <v>336</v>
      </c>
      <c r="D3" s="119" t="s">
        <v>337</v>
      </c>
      <c r="E3" s="7"/>
      <c r="F3" s="8"/>
      <c r="G3" s="8"/>
      <c r="H3" s="8"/>
    </row>
    <row r="4" spans="1:4" ht="12.75">
      <c r="A4" s="2"/>
      <c r="B4" s="159" t="s">
        <v>338</v>
      </c>
      <c r="C4" s="157"/>
      <c r="D4" s="157"/>
    </row>
    <row r="5" spans="1:4" ht="12.75">
      <c r="A5" s="2"/>
      <c r="B5" s="2"/>
      <c r="C5" s="2"/>
      <c r="D5" s="2"/>
    </row>
    <row r="6" spans="1:8" ht="12.75">
      <c r="A6" s="97">
        <v>1960</v>
      </c>
      <c r="B6" s="44">
        <v>2.7598</v>
      </c>
      <c r="C6" s="44">
        <v>2.463</v>
      </c>
      <c r="D6" s="120">
        <v>0</v>
      </c>
      <c r="E6" s="121"/>
      <c r="F6" s="44"/>
      <c r="G6" s="44"/>
      <c r="H6" s="44"/>
    </row>
    <row r="7" spans="1:8" ht="12.75">
      <c r="A7" s="97">
        <v>1961</v>
      </c>
      <c r="B7" s="44">
        <v>3.0261</v>
      </c>
      <c r="C7" s="44">
        <v>2.608</v>
      </c>
      <c r="D7" s="120">
        <v>0</v>
      </c>
      <c r="E7" s="121"/>
      <c r="F7" s="44"/>
      <c r="G7" s="44"/>
      <c r="H7" s="44"/>
    </row>
    <row r="8" spans="1:8" ht="12.75">
      <c r="A8" s="97">
        <v>1962</v>
      </c>
      <c r="B8" s="44">
        <v>3.3172</v>
      </c>
      <c r="C8" s="44">
        <v>2.647</v>
      </c>
      <c r="D8" s="120">
        <v>0</v>
      </c>
      <c r="E8" s="121"/>
      <c r="F8" s="44"/>
      <c r="G8" s="44"/>
      <c r="H8" s="44"/>
    </row>
    <row r="9" spans="1:8" ht="12.75">
      <c r="A9" s="97">
        <v>1963</v>
      </c>
      <c r="B9" s="44">
        <v>3.5803</v>
      </c>
      <c r="C9" s="44">
        <v>2.608</v>
      </c>
      <c r="D9" s="120">
        <v>0</v>
      </c>
      <c r="E9" s="121"/>
      <c r="F9" s="44"/>
      <c r="G9" s="44"/>
      <c r="H9" s="44"/>
    </row>
    <row r="10" spans="1:8" ht="12.75">
      <c r="A10" s="97">
        <v>1964</v>
      </c>
      <c r="B10" s="44">
        <v>3.6018</v>
      </c>
      <c r="C10" s="44">
        <v>2.4255</v>
      </c>
      <c r="D10" s="120">
        <v>0</v>
      </c>
      <c r="E10" s="121"/>
      <c r="F10" s="44"/>
      <c r="G10" s="44"/>
      <c r="H10" s="44"/>
    </row>
    <row r="11" spans="1:8" ht="12.75">
      <c r="A11" s="97">
        <v>1965</v>
      </c>
      <c r="B11" s="44">
        <v>4.0227</v>
      </c>
      <c r="C11" s="44">
        <v>2.2466</v>
      </c>
      <c r="D11" s="120">
        <v>0</v>
      </c>
      <c r="E11" s="121"/>
      <c r="F11" s="44"/>
      <c r="G11" s="44"/>
      <c r="H11" s="44"/>
    </row>
    <row r="12" spans="1:8" ht="12.75">
      <c r="A12" s="97">
        <v>1966</v>
      </c>
      <c r="B12" s="44">
        <v>3.8198</v>
      </c>
      <c r="C12" s="44">
        <v>2.1589</v>
      </c>
      <c r="D12" s="120">
        <v>0</v>
      </c>
      <c r="E12" s="121"/>
      <c r="F12" s="44"/>
      <c r="G12" s="44"/>
      <c r="H12" s="44"/>
    </row>
    <row r="13" spans="1:8" ht="12.75">
      <c r="A13" s="97">
        <v>1967</v>
      </c>
      <c r="B13" s="44">
        <v>3.296</v>
      </c>
      <c r="C13" s="44">
        <v>1.9219</v>
      </c>
      <c r="D13" s="120">
        <v>0</v>
      </c>
      <c r="E13" s="121"/>
      <c r="F13" s="44"/>
      <c r="G13" s="44"/>
      <c r="H13" s="44"/>
    </row>
    <row r="14" spans="1:8" ht="12.75">
      <c r="A14" s="97">
        <v>1968</v>
      </c>
      <c r="B14" s="44">
        <v>3.8374</v>
      </c>
      <c r="C14" s="44">
        <v>1.6789</v>
      </c>
      <c r="D14" s="120">
        <f>1.07/1000</f>
        <v>0.00107</v>
      </c>
      <c r="E14" s="121"/>
      <c r="F14" s="44"/>
      <c r="G14" s="44"/>
      <c r="H14" s="44"/>
    </row>
    <row r="15" spans="1:8" ht="12.75">
      <c r="A15" s="97">
        <v>1969</v>
      </c>
      <c r="B15" s="44">
        <v>3.376</v>
      </c>
      <c r="C15" s="44">
        <v>1.476</v>
      </c>
      <c r="D15" s="120">
        <f>0.48/1000</f>
        <v>0.00047999999999999996</v>
      </c>
      <c r="E15" s="121"/>
      <c r="F15" s="44"/>
      <c r="G15" s="44"/>
      <c r="H15" s="44"/>
    </row>
    <row r="16" spans="1:8" ht="12.75">
      <c r="A16" s="97">
        <v>1970</v>
      </c>
      <c r="B16" s="44">
        <v>3.153</v>
      </c>
      <c r="C16" s="44">
        <v>1.381</v>
      </c>
      <c r="D16" s="120">
        <f>10.7/1000</f>
        <v>0.0107</v>
      </c>
      <c r="E16" s="121"/>
      <c r="F16" s="44"/>
      <c r="G16" s="44"/>
      <c r="H16" s="44"/>
    </row>
    <row r="17" spans="1:8" ht="12.75">
      <c r="A17" s="97">
        <v>1971</v>
      </c>
      <c r="B17" s="44">
        <v>3.1122</v>
      </c>
      <c r="C17" s="44">
        <v>1.549</v>
      </c>
      <c r="D17" s="44">
        <v>0.001</v>
      </c>
      <c r="E17" s="121"/>
      <c r="F17" s="44"/>
      <c r="G17" s="44"/>
      <c r="H17" s="44"/>
    </row>
    <row r="18" spans="1:8" ht="12.75">
      <c r="A18" s="97">
        <v>1972</v>
      </c>
      <c r="B18" s="44">
        <v>3.9584</v>
      </c>
      <c r="C18" s="44">
        <v>1.588</v>
      </c>
      <c r="D18" s="44">
        <v>0.001</v>
      </c>
      <c r="E18" s="121"/>
      <c r="F18" s="44"/>
      <c r="G18" s="44"/>
      <c r="H18" s="44"/>
    </row>
    <row r="19" spans="1:8" ht="12.75">
      <c r="A19" s="97">
        <v>1973</v>
      </c>
      <c r="B19" s="44">
        <v>2.6554</v>
      </c>
      <c r="C19" s="44">
        <v>1.438</v>
      </c>
      <c r="D19" s="120">
        <f>29.25/1000</f>
        <v>0.02925</v>
      </c>
      <c r="E19" s="121"/>
      <c r="F19" s="44"/>
      <c r="G19" s="44"/>
      <c r="H19" s="44"/>
    </row>
    <row r="20" spans="1:8" ht="12.75">
      <c r="A20" s="97">
        <v>1974</v>
      </c>
      <c r="B20" s="44">
        <v>3.6735</v>
      </c>
      <c r="C20" s="44">
        <v>1.742</v>
      </c>
      <c r="D20" s="120">
        <f>16.7/1000</f>
        <v>0.0167</v>
      </c>
      <c r="E20" s="121"/>
      <c r="F20" s="44"/>
      <c r="G20" s="44"/>
      <c r="H20" s="44"/>
    </row>
    <row r="21" spans="1:8" ht="12.75">
      <c r="A21" s="97">
        <v>1975</v>
      </c>
      <c r="B21" s="44">
        <v>4.1609</v>
      </c>
      <c r="C21" s="44">
        <v>1.705</v>
      </c>
      <c r="D21" s="120">
        <f>19.27/1000</f>
        <v>0.01927</v>
      </c>
      <c r="E21" s="121"/>
      <c r="F21" s="44"/>
      <c r="G21" s="44"/>
      <c r="H21" s="44"/>
    </row>
    <row r="22" spans="1:8" ht="12.75">
      <c r="A22" s="97">
        <v>1976</v>
      </c>
      <c r="B22" s="44">
        <v>4.3602</v>
      </c>
      <c r="C22" s="44">
        <v>1.684</v>
      </c>
      <c r="D22" s="44">
        <v>0.032</v>
      </c>
      <c r="E22" s="121"/>
      <c r="F22" s="44"/>
      <c r="G22" s="44"/>
      <c r="H22" s="44"/>
    </row>
    <row r="23" spans="1:8" ht="12.75">
      <c r="A23" s="97">
        <v>1977</v>
      </c>
      <c r="B23" s="44">
        <v>4.6822</v>
      </c>
      <c r="C23" s="44">
        <v>1.738</v>
      </c>
      <c r="D23" s="120">
        <v>0</v>
      </c>
      <c r="E23" s="121"/>
      <c r="F23" s="44"/>
      <c r="G23" s="44"/>
      <c r="H23" s="44"/>
    </row>
    <row r="24" spans="1:8" ht="12.75">
      <c r="A24" s="97">
        <v>1978</v>
      </c>
      <c r="B24" s="44">
        <v>5.6635</v>
      </c>
      <c r="C24" s="44">
        <v>2.06</v>
      </c>
      <c r="D24" s="120">
        <v>0</v>
      </c>
      <c r="E24" s="121"/>
      <c r="F24" s="44"/>
      <c r="G24" s="44"/>
      <c r="H24" s="44"/>
    </row>
    <row r="25" spans="1:8" ht="12.75">
      <c r="A25" s="97">
        <v>1979</v>
      </c>
      <c r="B25" s="44">
        <v>4.684</v>
      </c>
      <c r="C25" s="44">
        <v>2.452</v>
      </c>
      <c r="D25" s="120">
        <v>0</v>
      </c>
      <c r="E25" s="121"/>
      <c r="F25" s="44"/>
      <c r="G25" s="44"/>
      <c r="H25" s="44"/>
    </row>
    <row r="26" spans="1:8" ht="12.75">
      <c r="A26" s="97">
        <v>1980</v>
      </c>
      <c r="B26" s="44">
        <v>7.138</v>
      </c>
      <c r="C26" s="44">
        <v>2.975</v>
      </c>
      <c r="D26" s="120">
        <v>0</v>
      </c>
      <c r="E26" s="121"/>
      <c r="F26" s="44"/>
      <c r="G26" s="44"/>
      <c r="H26" s="44"/>
    </row>
    <row r="27" spans="1:8" ht="12.75">
      <c r="A27" s="97">
        <v>1981</v>
      </c>
      <c r="B27" s="44">
        <v>5.782</v>
      </c>
      <c r="C27" s="44">
        <v>3.164</v>
      </c>
      <c r="D27" s="120">
        <v>0</v>
      </c>
      <c r="E27" s="121"/>
      <c r="F27" s="44"/>
      <c r="G27" s="44"/>
      <c r="H27" s="44"/>
    </row>
    <row r="28" spans="1:8" ht="12.75">
      <c r="A28" s="97">
        <v>1982</v>
      </c>
      <c r="B28" s="44">
        <v>8.202</v>
      </c>
      <c r="C28" s="44">
        <v>3.791</v>
      </c>
      <c r="D28" s="120">
        <v>0</v>
      </c>
      <c r="E28" s="121"/>
      <c r="F28" s="44"/>
      <c r="G28" s="44"/>
      <c r="H28" s="44"/>
    </row>
    <row r="29" spans="1:8" ht="12.75">
      <c r="A29" s="97">
        <v>1983</v>
      </c>
      <c r="B29" s="44">
        <v>8.081</v>
      </c>
      <c r="C29" s="44">
        <v>4.54</v>
      </c>
      <c r="D29" s="120">
        <v>0</v>
      </c>
      <c r="E29" s="121"/>
      <c r="F29" s="44"/>
      <c r="G29" s="44"/>
      <c r="H29" s="44"/>
    </row>
    <row r="30" spans="1:8" ht="12.75">
      <c r="A30" s="97">
        <v>1984</v>
      </c>
      <c r="B30" s="44">
        <v>8.711</v>
      </c>
      <c r="C30" s="44">
        <v>5.644</v>
      </c>
      <c r="D30" s="120">
        <v>0</v>
      </c>
      <c r="E30" s="121"/>
      <c r="F30" s="44"/>
      <c r="G30" s="44"/>
      <c r="H30" s="44"/>
    </row>
    <row r="31" spans="1:8" ht="12.75">
      <c r="A31" s="97">
        <v>1985</v>
      </c>
      <c r="B31" s="44">
        <v>9.403</v>
      </c>
      <c r="C31" s="44">
        <v>7.31</v>
      </c>
      <c r="D31" s="120">
        <v>0</v>
      </c>
      <c r="E31" s="121"/>
      <c r="F31" s="44"/>
      <c r="G31" s="44"/>
      <c r="H31" s="44"/>
    </row>
    <row r="32" spans="1:8" ht="12.75">
      <c r="A32" s="97">
        <v>1986</v>
      </c>
      <c r="B32" s="44">
        <v>9.564</v>
      </c>
      <c r="C32" s="44">
        <v>7.033</v>
      </c>
      <c r="D32" s="120">
        <v>0</v>
      </c>
      <c r="E32" s="121"/>
      <c r="F32" s="44"/>
      <c r="G32" s="44"/>
      <c r="H32" s="44"/>
    </row>
    <row r="33" spans="1:8" ht="12.75">
      <c r="A33" s="97">
        <v>1987</v>
      </c>
      <c r="B33" s="44">
        <v>9.115</v>
      </c>
      <c r="C33" s="44">
        <v>6.834</v>
      </c>
      <c r="D33" s="120">
        <v>0</v>
      </c>
      <c r="E33" s="121"/>
      <c r="F33" s="44"/>
      <c r="G33" s="44"/>
      <c r="H33" s="44"/>
    </row>
    <row r="34" spans="1:8" ht="12.75">
      <c r="A34" s="97">
        <v>1988</v>
      </c>
      <c r="B34" s="44">
        <v>10.141</v>
      </c>
      <c r="C34" s="44">
        <v>6.472</v>
      </c>
      <c r="D34" s="120">
        <v>0</v>
      </c>
      <c r="E34" s="121"/>
      <c r="F34" s="44"/>
      <c r="G34" s="44"/>
      <c r="H34" s="44"/>
    </row>
    <row r="35" spans="1:8" ht="12.75">
      <c r="A35" s="97">
        <v>1989</v>
      </c>
      <c r="B35" s="44">
        <v>7.677</v>
      </c>
      <c r="C35" s="44">
        <v>6.791</v>
      </c>
      <c r="D35" s="120">
        <v>0</v>
      </c>
      <c r="E35" s="121"/>
      <c r="F35" s="44"/>
      <c r="G35" s="44"/>
      <c r="H35" s="44"/>
    </row>
    <row r="36" spans="1:8" ht="12.75">
      <c r="A36" s="97">
        <v>1990</v>
      </c>
      <c r="B36" s="44">
        <v>11.394</v>
      </c>
      <c r="C36" s="44">
        <v>8.529</v>
      </c>
      <c r="D36" s="44">
        <v>1.374</v>
      </c>
      <c r="E36" s="121"/>
      <c r="F36" s="44"/>
      <c r="G36" s="44"/>
      <c r="H36" s="44"/>
    </row>
    <row r="37" spans="1:8" ht="12.75">
      <c r="A37" s="97">
        <v>1991</v>
      </c>
      <c r="B37" s="44">
        <v>11.262</v>
      </c>
      <c r="C37" s="44">
        <v>12.052</v>
      </c>
      <c r="D37" s="44">
        <v>4.391</v>
      </c>
      <c r="E37" s="121"/>
      <c r="F37" s="44"/>
      <c r="G37" s="44"/>
      <c r="H37" s="44"/>
    </row>
    <row r="38" spans="1:8" ht="12.75">
      <c r="A38" s="97">
        <v>1992</v>
      </c>
      <c r="B38" s="44">
        <v>11.709</v>
      </c>
      <c r="C38" s="44">
        <v>8.687</v>
      </c>
      <c r="D38" s="44">
        <v>0.951</v>
      </c>
      <c r="E38" s="121"/>
      <c r="F38" s="44"/>
      <c r="G38" s="44"/>
      <c r="H38" s="44"/>
    </row>
    <row r="39" spans="1:8" ht="12.75">
      <c r="A39" s="97">
        <v>1993</v>
      </c>
      <c r="B39" s="44">
        <v>10.123</v>
      </c>
      <c r="C39" s="44">
        <v>8.496</v>
      </c>
      <c r="D39" s="44">
        <v>0.667</v>
      </c>
      <c r="E39" s="121"/>
      <c r="F39" s="44"/>
      <c r="G39" s="44"/>
      <c r="H39" s="44"/>
    </row>
    <row r="40" spans="1:8" ht="12.75">
      <c r="A40" s="97">
        <v>1994</v>
      </c>
      <c r="B40" s="44">
        <v>9.927</v>
      </c>
      <c r="C40" s="44">
        <v>8.301</v>
      </c>
      <c r="D40" s="44">
        <v>0.226</v>
      </c>
      <c r="E40" s="121"/>
      <c r="F40" s="44"/>
      <c r="G40" s="44"/>
      <c r="H40" s="44"/>
    </row>
    <row r="41" spans="1:8" ht="12.75">
      <c r="A41" s="97">
        <v>1995</v>
      </c>
      <c r="B41" s="44">
        <v>7.367</v>
      </c>
      <c r="C41" s="44">
        <v>6.387</v>
      </c>
      <c r="D41" s="44">
        <v>0.128</v>
      </c>
      <c r="E41" s="121"/>
      <c r="F41" s="44"/>
      <c r="G41" s="44"/>
      <c r="H41" s="44"/>
    </row>
    <row r="42" spans="1:8" ht="12.75">
      <c r="A42" s="97">
        <v>1996</v>
      </c>
      <c r="B42" s="44">
        <v>9.377</v>
      </c>
      <c r="C42" s="44">
        <v>7.672</v>
      </c>
      <c r="D42" s="44">
        <v>0</v>
      </c>
      <c r="E42" s="121"/>
      <c r="F42" s="44"/>
      <c r="G42" s="44"/>
      <c r="H42" s="44"/>
    </row>
    <row r="43" spans="1:8" ht="12.75">
      <c r="A43" s="97">
        <v>1997</v>
      </c>
      <c r="B43" s="44">
        <v>6.878</v>
      </c>
      <c r="C43" s="44">
        <v>5.633</v>
      </c>
      <c r="D43" s="44">
        <v>0.175</v>
      </c>
      <c r="E43" s="121"/>
      <c r="F43" s="44"/>
      <c r="G43" s="44"/>
      <c r="H43" s="44"/>
    </row>
    <row r="44" spans="1:8" ht="12.75">
      <c r="A44" s="97">
        <v>1998</v>
      </c>
      <c r="B44" s="44">
        <v>8.78598</v>
      </c>
      <c r="C44" s="44">
        <v>6.57355</v>
      </c>
      <c r="D44" s="44">
        <v>0.03819</v>
      </c>
      <c r="E44" s="121"/>
      <c r="F44" s="44"/>
      <c r="G44" s="44"/>
      <c r="H44" s="44"/>
    </row>
    <row r="45" spans="1:8" ht="12.75">
      <c r="A45" s="97">
        <v>1999</v>
      </c>
      <c r="B45" s="44">
        <v>9.14526</v>
      </c>
      <c r="C45" s="44">
        <v>7.63797</v>
      </c>
      <c r="D45" s="44">
        <v>0.06787</v>
      </c>
      <c r="E45" s="121"/>
      <c r="F45" s="44"/>
      <c r="G45" s="44"/>
      <c r="H45" s="44"/>
    </row>
    <row r="46" spans="1:8" ht="12.75">
      <c r="A46" s="97">
        <v>2000</v>
      </c>
      <c r="B46" s="44">
        <v>9.95489</v>
      </c>
      <c r="C46" s="44">
        <v>8.09271</v>
      </c>
      <c r="D46" s="44">
        <v>0.0206</v>
      </c>
      <c r="E46" s="121"/>
      <c r="F46" s="44"/>
      <c r="G46" s="44"/>
      <c r="H46" s="44"/>
    </row>
    <row r="47" spans="1:8" ht="12.75">
      <c r="A47" s="97">
        <v>2001</v>
      </c>
      <c r="B47" s="44">
        <v>11.42935</v>
      </c>
      <c r="C47" s="44">
        <v>8.95434</v>
      </c>
      <c r="D47" s="44">
        <v>0.02335</v>
      </c>
      <c r="E47" s="121"/>
      <c r="F47" s="44"/>
      <c r="G47" s="44"/>
      <c r="H47" s="44"/>
    </row>
    <row r="48" spans="1:8" ht="12.75">
      <c r="A48" s="97">
        <v>2002</v>
      </c>
      <c r="B48" s="44">
        <v>13.29007</v>
      </c>
      <c r="C48" s="44">
        <v>11.2507</v>
      </c>
      <c r="D48" s="44">
        <v>0.41989</v>
      </c>
      <c r="E48" s="121"/>
      <c r="F48" s="44"/>
      <c r="G48" s="44"/>
      <c r="H48" s="44"/>
    </row>
    <row r="49" spans="1:8" ht="12.75">
      <c r="A49" s="97">
        <v>2003</v>
      </c>
      <c r="B49" s="44">
        <v>16.31952</v>
      </c>
      <c r="C49" s="44">
        <v>16.35914</v>
      </c>
      <c r="D49" s="44">
        <v>2.40018</v>
      </c>
      <c r="E49" s="121"/>
      <c r="F49" s="44"/>
      <c r="G49" s="44"/>
      <c r="H49" s="44"/>
    </row>
    <row r="50" spans="1:8" ht="12.75">
      <c r="A50" s="97">
        <v>2004</v>
      </c>
      <c r="B50" s="44">
        <v>19.70491</v>
      </c>
      <c r="C50" s="44">
        <v>17.0266</v>
      </c>
      <c r="D50" s="44">
        <v>0.14057</v>
      </c>
      <c r="E50" s="121"/>
      <c r="F50" s="44"/>
      <c r="G50" s="44"/>
      <c r="H50" s="44"/>
    </row>
    <row r="51" spans="1:8" ht="12.75">
      <c r="A51" s="97">
        <v>2005</v>
      </c>
      <c r="B51" s="44">
        <v>27.93474</v>
      </c>
      <c r="C51" s="44">
        <v>26.34426</v>
      </c>
      <c r="D51" s="44">
        <v>4.19407</v>
      </c>
      <c r="E51" s="121"/>
      <c r="F51" s="44"/>
      <c r="G51" s="44"/>
      <c r="H51" s="44"/>
    </row>
    <row r="52" spans="1:8" ht="12.75">
      <c r="A52" s="97">
        <v>2006</v>
      </c>
      <c r="B52" s="44">
        <v>23.53214</v>
      </c>
      <c r="C52" s="44">
        <v>22.00482</v>
      </c>
      <c r="D52" s="44">
        <v>1.70283</v>
      </c>
      <c r="E52" s="121"/>
      <c r="F52" s="44"/>
      <c r="G52" s="44"/>
      <c r="H52" s="44"/>
    </row>
    <row r="53" spans="1:8" ht="12.75">
      <c r="A53" s="97">
        <v>2007</v>
      </c>
      <c r="B53" s="44">
        <v>21.7869</v>
      </c>
      <c r="C53" s="44">
        <v>19.72854</v>
      </c>
      <c r="D53" s="44">
        <v>0.06748</v>
      </c>
      <c r="E53" s="121"/>
      <c r="F53" s="44"/>
      <c r="G53" s="44"/>
      <c r="H53" s="44"/>
    </row>
    <row r="54" spans="1:8" ht="12.75">
      <c r="A54" s="97">
        <v>2008</v>
      </c>
      <c r="B54" s="44">
        <v>26.84193</v>
      </c>
      <c r="C54" s="44">
        <v>24.82462</v>
      </c>
      <c r="D54" s="44">
        <v>0.3856</v>
      </c>
      <c r="E54" s="121"/>
      <c r="F54" s="122"/>
      <c r="G54" s="44"/>
      <c r="H54" s="44"/>
    </row>
    <row r="55" spans="1:5" ht="12.75">
      <c r="A55" s="99">
        <v>2009</v>
      </c>
      <c r="B55" s="128">
        <v>28.66533</v>
      </c>
      <c r="C55" s="128">
        <v>25.9169</v>
      </c>
      <c r="D55" s="123">
        <v>0</v>
      </c>
      <c r="E55" s="10"/>
    </row>
    <row r="56" spans="1:5" ht="12.75">
      <c r="A56" s="97"/>
      <c r="B56" s="124"/>
      <c r="C56" s="125"/>
      <c r="D56" s="126"/>
      <c r="E56" s="10"/>
    </row>
    <row r="57" spans="1:5" ht="12.75" customHeight="1">
      <c r="A57" s="148" t="s">
        <v>342</v>
      </c>
      <c r="B57" s="148"/>
      <c r="C57" s="148"/>
      <c r="D57" s="148"/>
      <c r="E57" s="148"/>
    </row>
    <row r="58" spans="1:5" ht="12.75" customHeight="1">
      <c r="A58" s="148"/>
      <c r="B58" s="148"/>
      <c r="C58" s="148"/>
      <c r="D58" s="148"/>
      <c r="E58" s="148"/>
    </row>
    <row r="59" spans="1:5" ht="12.75" customHeight="1">
      <c r="A59" s="148"/>
      <c r="B59" s="148"/>
      <c r="C59" s="148"/>
      <c r="D59" s="148"/>
      <c r="E59" s="148"/>
    </row>
    <row r="61" spans="1:6" ht="12.75" customHeight="1">
      <c r="A61" s="148" t="s">
        <v>344</v>
      </c>
      <c r="B61" s="148"/>
      <c r="C61" s="148"/>
      <c r="D61" s="148"/>
      <c r="E61" s="148"/>
      <c r="F61" s="148"/>
    </row>
    <row r="62" spans="1:6" ht="12.75" customHeight="1">
      <c r="A62" s="148"/>
      <c r="B62" s="148"/>
      <c r="C62" s="148"/>
      <c r="D62" s="148"/>
      <c r="E62" s="148"/>
      <c r="F62" s="148"/>
    </row>
    <row r="63" spans="1:6" ht="12.75" customHeight="1">
      <c r="A63" s="148"/>
      <c r="B63" s="148"/>
      <c r="C63" s="148"/>
      <c r="D63" s="148"/>
      <c r="E63" s="148"/>
      <c r="F63" s="148"/>
    </row>
    <row r="64" spans="1:6" ht="12.75">
      <c r="A64" s="154"/>
      <c r="B64" s="154"/>
      <c r="C64" s="154"/>
      <c r="D64" s="154"/>
      <c r="E64" s="154"/>
      <c r="F64" s="154"/>
    </row>
    <row r="66" spans="1:5" ht="12.75" customHeight="1">
      <c r="A66" s="148" t="s">
        <v>314</v>
      </c>
      <c r="B66" s="154"/>
      <c r="C66" s="154"/>
      <c r="D66" s="154"/>
      <c r="E66" s="154"/>
    </row>
    <row r="67" spans="1:5" ht="12.75">
      <c r="A67" s="154"/>
      <c r="B67" s="154"/>
      <c r="C67" s="154"/>
      <c r="D67" s="154"/>
      <c r="E67" s="154"/>
    </row>
    <row r="68" spans="1:5" ht="12.75">
      <c r="A68" s="154"/>
      <c r="B68" s="154"/>
      <c r="C68" s="154"/>
      <c r="D68" s="154"/>
      <c r="E68" s="154"/>
    </row>
    <row r="69" spans="1:5" ht="12.75">
      <c r="A69" s="154"/>
      <c r="B69" s="154"/>
      <c r="C69" s="154"/>
      <c r="D69" s="154"/>
      <c r="E69" s="154"/>
    </row>
  </sheetData>
  <sheetProtection/>
  <mergeCells count="5">
    <mergeCell ref="A66:E69"/>
    <mergeCell ref="A1:D1"/>
    <mergeCell ref="B4:D4"/>
    <mergeCell ref="A57:E59"/>
    <mergeCell ref="A61:F64"/>
  </mergeCells>
  <printOptions/>
  <pageMargins left="0.75" right="0.75" top="1" bottom="1" header="0.5" footer="0.5"/>
  <pageSetup horizontalDpi="600" verticalDpi="600" orientation="portrait" scale="80" r:id="rId1"/>
</worksheet>
</file>

<file path=xl/worksheets/sheet12.xml><?xml version="1.0" encoding="utf-8"?>
<worksheet xmlns="http://schemas.openxmlformats.org/spreadsheetml/2006/main" xmlns:r="http://schemas.openxmlformats.org/officeDocument/2006/relationships">
  <dimension ref="A1:G88"/>
  <sheetViews>
    <sheetView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1" t="s">
        <v>280</v>
      </c>
    </row>
    <row r="3" spans="1:5" ht="36" customHeight="1">
      <c r="A3" s="75" t="s">
        <v>281</v>
      </c>
      <c r="B3" s="76" t="s">
        <v>295</v>
      </c>
      <c r="C3" s="76" t="s">
        <v>296</v>
      </c>
      <c r="D3" s="76" t="s">
        <v>282</v>
      </c>
      <c r="E3" s="5"/>
    </row>
    <row r="4" spans="1:5" ht="12.75">
      <c r="A4" s="75"/>
      <c r="B4" s="77"/>
      <c r="C4" s="77"/>
      <c r="D4" s="77"/>
      <c r="E4" s="5"/>
    </row>
    <row r="5" spans="1:5" ht="12.75">
      <c r="A5" s="75" t="s">
        <v>146</v>
      </c>
      <c r="B5" s="77"/>
      <c r="C5" s="77" t="s">
        <v>283</v>
      </c>
      <c r="D5" s="77" t="s">
        <v>283</v>
      </c>
      <c r="E5" s="5"/>
    </row>
    <row r="6" spans="1:5" ht="12.75">
      <c r="A6" s="75" t="s">
        <v>89</v>
      </c>
      <c r="B6" s="77"/>
      <c r="C6" s="77" t="s">
        <v>283</v>
      </c>
      <c r="D6" s="77"/>
      <c r="E6" s="5"/>
    </row>
    <row r="7" spans="1:5" ht="12.75">
      <c r="A7" s="75" t="s">
        <v>148</v>
      </c>
      <c r="B7" s="77"/>
      <c r="C7" s="77" t="s">
        <v>283</v>
      </c>
      <c r="D7" s="77"/>
      <c r="E7" s="5"/>
    </row>
    <row r="8" spans="1:5" ht="12.75">
      <c r="A8" s="75" t="s">
        <v>166</v>
      </c>
      <c r="B8" s="77" t="s">
        <v>283</v>
      </c>
      <c r="C8" s="77" t="s">
        <v>283</v>
      </c>
      <c r="D8" s="77"/>
      <c r="E8" s="5"/>
    </row>
    <row r="9" spans="1:5" ht="12.75">
      <c r="A9" s="75" t="s">
        <v>143</v>
      </c>
      <c r="B9" s="77" t="s">
        <v>283</v>
      </c>
      <c r="C9" s="77"/>
      <c r="D9" s="77"/>
      <c r="E9" s="5"/>
    </row>
    <row r="10" spans="1:5" ht="12.75">
      <c r="A10" s="75" t="s">
        <v>134</v>
      </c>
      <c r="B10" s="77"/>
      <c r="C10" s="77"/>
      <c r="D10" s="77"/>
      <c r="E10" s="5"/>
    </row>
    <row r="11" spans="1:5" ht="12.75">
      <c r="A11" s="75" t="s">
        <v>100</v>
      </c>
      <c r="B11" s="77"/>
      <c r="C11" s="77" t="s">
        <v>283</v>
      </c>
      <c r="D11" s="77"/>
      <c r="E11" s="5"/>
    </row>
    <row r="12" spans="1:5" ht="12.75">
      <c r="A12" s="75" t="s">
        <v>203</v>
      </c>
      <c r="B12" s="77" t="s">
        <v>283</v>
      </c>
      <c r="C12" s="77" t="s">
        <v>283</v>
      </c>
      <c r="D12" s="77"/>
      <c r="E12" s="5"/>
    </row>
    <row r="13" spans="1:5" ht="12.75">
      <c r="A13" s="75" t="s">
        <v>270</v>
      </c>
      <c r="B13" s="77" t="s">
        <v>283</v>
      </c>
      <c r="C13" s="77" t="s">
        <v>283</v>
      </c>
      <c r="D13" s="77" t="s">
        <v>283</v>
      </c>
      <c r="E13" s="5"/>
    </row>
    <row r="14" spans="1:5" ht="12.75">
      <c r="A14" s="75" t="s">
        <v>206</v>
      </c>
      <c r="B14" s="77"/>
      <c r="C14" s="77" t="s">
        <v>283</v>
      </c>
      <c r="D14" s="77"/>
      <c r="E14" s="5"/>
    </row>
    <row r="15" spans="1:5" ht="12.75">
      <c r="A15" s="75" t="s">
        <v>137</v>
      </c>
      <c r="B15" s="77"/>
      <c r="C15" s="77" t="s">
        <v>283</v>
      </c>
      <c r="D15" s="77"/>
      <c r="E15" s="5"/>
    </row>
    <row r="16" spans="1:5" ht="12.75">
      <c r="A16" s="75" t="s">
        <v>161</v>
      </c>
      <c r="B16" s="77" t="s">
        <v>283</v>
      </c>
      <c r="C16" s="77"/>
      <c r="D16" s="77"/>
      <c r="E16" s="5"/>
    </row>
    <row r="17" spans="1:5" ht="12.75">
      <c r="A17" s="75" t="s">
        <v>232</v>
      </c>
      <c r="B17" s="77"/>
      <c r="C17" s="77"/>
      <c r="D17" s="77"/>
      <c r="E17" s="5"/>
    </row>
    <row r="18" spans="1:5" ht="12.75">
      <c r="A18" s="75" t="s">
        <v>211</v>
      </c>
      <c r="B18" s="77" t="s">
        <v>283</v>
      </c>
      <c r="C18" s="77" t="s">
        <v>283</v>
      </c>
      <c r="D18" s="77" t="s">
        <v>283</v>
      </c>
      <c r="E18" s="5"/>
    </row>
    <row r="19" spans="1:5" ht="12.75">
      <c r="A19" s="75" t="s">
        <v>191</v>
      </c>
      <c r="B19" s="77" t="s">
        <v>283</v>
      </c>
      <c r="C19" s="77" t="s">
        <v>283</v>
      </c>
      <c r="D19" s="77" t="s">
        <v>283</v>
      </c>
      <c r="E19" s="5"/>
    </row>
    <row r="20" spans="1:5" ht="12.75">
      <c r="A20" s="75" t="s">
        <v>284</v>
      </c>
      <c r="B20" s="77" t="s">
        <v>283</v>
      </c>
      <c r="C20" s="77"/>
      <c r="D20" s="77"/>
      <c r="E20" s="5"/>
    </row>
    <row r="21" spans="1:5" ht="12.75">
      <c r="A21" s="75" t="s">
        <v>144</v>
      </c>
      <c r="B21" s="77" t="s">
        <v>283</v>
      </c>
      <c r="C21" s="77" t="s">
        <v>283</v>
      </c>
      <c r="D21" s="77"/>
      <c r="E21" s="5"/>
    </row>
    <row r="22" spans="1:5" ht="12.75">
      <c r="A22" s="75" t="s">
        <v>285</v>
      </c>
      <c r="B22" s="77"/>
      <c r="C22" s="77" t="s">
        <v>283</v>
      </c>
      <c r="D22" s="77" t="s">
        <v>283</v>
      </c>
      <c r="E22" s="5"/>
    </row>
    <row r="23" spans="1:5" ht="12.75">
      <c r="A23" s="75" t="s">
        <v>223</v>
      </c>
      <c r="B23" s="77" t="s">
        <v>283</v>
      </c>
      <c r="C23" s="77"/>
      <c r="D23" s="77"/>
      <c r="E23" s="5"/>
    </row>
    <row r="24" spans="1:5" ht="12.75">
      <c r="A24" s="75" t="s">
        <v>286</v>
      </c>
      <c r="B24" s="77" t="s">
        <v>283</v>
      </c>
      <c r="C24" s="77" t="s">
        <v>283</v>
      </c>
      <c r="D24" s="77" t="s">
        <v>283</v>
      </c>
      <c r="E24" s="5"/>
    </row>
    <row r="25" spans="1:5" ht="12.75">
      <c r="A25" s="75" t="s">
        <v>287</v>
      </c>
      <c r="B25" s="77"/>
      <c r="C25" s="77" t="s">
        <v>283</v>
      </c>
      <c r="D25" s="77"/>
      <c r="E25" s="5"/>
    </row>
    <row r="26" spans="1:5" ht="12.75">
      <c r="A26" s="75" t="s">
        <v>145</v>
      </c>
      <c r="B26" s="77" t="s">
        <v>283</v>
      </c>
      <c r="C26" s="77"/>
      <c r="D26" s="77"/>
      <c r="E26" s="5"/>
    </row>
    <row r="27" spans="1:5" ht="12.75">
      <c r="A27" s="75" t="s">
        <v>94</v>
      </c>
      <c r="B27" s="77" t="s">
        <v>283</v>
      </c>
      <c r="C27" s="77" t="s">
        <v>283</v>
      </c>
      <c r="D27" s="77"/>
      <c r="E27" s="5"/>
    </row>
    <row r="28" spans="1:5" ht="12.75">
      <c r="A28" s="75" t="s">
        <v>93</v>
      </c>
      <c r="B28" s="77"/>
      <c r="C28" s="77"/>
      <c r="D28" s="77"/>
      <c r="E28" s="5"/>
    </row>
    <row r="29" spans="1:5" ht="12.75">
      <c r="A29" s="75" t="s">
        <v>112</v>
      </c>
      <c r="B29" s="77"/>
      <c r="C29" s="77" t="s">
        <v>283</v>
      </c>
      <c r="D29" s="77"/>
      <c r="E29" s="5"/>
    </row>
    <row r="30" spans="1:5" ht="12.75">
      <c r="A30" s="75" t="s">
        <v>136</v>
      </c>
      <c r="B30" s="77"/>
      <c r="C30" s="77" t="s">
        <v>283</v>
      </c>
      <c r="D30" s="77" t="s">
        <v>283</v>
      </c>
      <c r="E30" s="5"/>
    </row>
    <row r="31" spans="1:5" ht="12.75">
      <c r="A31" s="75" t="s">
        <v>114</v>
      </c>
      <c r="B31" s="77" t="s">
        <v>283</v>
      </c>
      <c r="C31" s="77"/>
      <c r="D31" s="77"/>
      <c r="E31" s="5"/>
    </row>
    <row r="32" spans="1:5" ht="12.75">
      <c r="A32" s="75" t="s">
        <v>150</v>
      </c>
      <c r="B32" s="77"/>
      <c r="C32" s="77" t="s">
        <v>283</v>
      </c>
      <c r="D32" s="77"/>
      <c r="E32" s="5"/>
    </row>
    <row r="33" spans="1:5" ht="12.75">
      <c r="A33" s="75" t="s">
        <v>131</v>
      </c>
      <c r="B33" s="77" t="s">
        <v>283</v>
      </c>
      <c r="C33" s="77" t="s">
        <v>283</v>
      </c>
      <c r="D33" s="77"/>
      <c r="E33" s="5"/>
    </row>
    <row r="34" spans="1:5" ht="12.75">
      <c r="A34" s="75" t="s">
        <v>122</v>
      </c>
      <c r="B34" s="77" t="s">
        <v>283</v>
      </c>
      <c r="C34" s="77" t="s">
        <v>283</v>
      </c>
      <c r="D34" s="77"/>
      <c r="E34" s="5"/>
    </row>
    <row r="35" spans="1:5" ht="12.75">
      <c r="A35" s="75" t="s">
        <v>141</v>
      </c>
      <c r="B35" s="77" t="s">
        <v>283</v>
      </c>
      <c r="C35" s="77" t="s">
        <v>283</v>
      </c>
      <c r="D35" s="77" t="s">
        <v>283</v>
      </c>
      <c r="E35" s="5"/>
    </row>
    <row r="36" spans="1:5" ht="12.75">
      <c r="A36" s="75" t="s">
        <v>288</v>
      </c>
      <c r="B36" s="77"/>
      <c r="C36" s="77" t="s">
        <v>283</v>
      </c>
      <c r="D36" s="77"/>
      <c r="E36" s="5"/>
    </row>
    <row r="37" spans="1:5" ht="12.75">
      <c r="A37" s="75" t="s">
        <v>165</v>
      </c>
      <c r="B37" s="77" t="s">
        <v>283</v>
      </c>
      <c r="C37" s="77" t="s">
        <v>283</v>
      </c>
      <c r="D37" s="77" t="s">
        <v>283</v>
      </c>
      <c r="E37" s="5"/>
    </row>
    <row r="38" spans="1:5" ht="12.75">
      <c r="A38" s="75" t="s">
        <v>117</v>
      </c>
      <c r="B38" s="77"/>
      <c r="C38" s="77"/>
      <c r="D38" s="77"/>
      <c r="E38" s="5"/>
    </row>
    <row r="39" spans="1:5" ht="12.75">
      <c r="A39" s="75" t="s">
        <v>26</v>
      </c>
      <c r="B39" s="77"/>
      <c r="C39" s="77"/>
      <c r="D39" s="77"/>
      <c r="E39" s="5"/>
    </row>
    <row r="40" spans="1:5" ht="12.75">
      <c r="A40" s="75" t="s">
        <v>107</v>
      </c>
      <c r="B40" s="77"/>
      <c r="C40" s="77" t="s">
        <v>283</v>
      </c>
      <c r="D40" s="77"/>
      <c r="E40" s="5"/>
    </row>
    <row r="41" spans="1:5" ht="12.75">
      <c r="A41" s="75" t="s">
        <v>81</v>
      </c>
      <c r="B41" s="77"/>
      <c r="C41" s="77" t="s">
        <v>283</v>
      </c>
      <c r="D41" s="77"/>
      <c r="E41" s="5"/>
    </row>
    <row r="42" spans="1:5" ht="12.75">
      <c r="A42" s="75" t="s">
        <v>289</v>
      </c>
      <c r="B42" s="77"/>
      <c r="C42" s="77" t="s">
        <v>283</v>
      </c>
      <c r="D42" s="77" t="s">
        <v>283</v>
      </c>
      <c r="E42" s="5"/>
    </row>
    <row r="43" spans="1:5" ht="12.75">
      <c r="A43" s="75" t="s">
        <v>172</v>
      </c>
      <c r="B43" s="77"/>
      <c r="C43" s="77" t="s">
        <v>283</v>
      </c>
      <c r="D43" s="77" t="s">
        <v>283</v>
      </c>
      <c r="E43" s="5"/>
    </row>
    <row r="44" spans="1:5" ht="12.75">
      <c r="A44" s="75" t="s">
        <v>118</v>
      </c>
      <c r="B44" s="77" t="s">
        <v>283</v>
      </c>
      <c r="C44" s="77"/>
      <c r="D44" s="77"/>
      <c r="E44" s="5"/>
    </row>
    <row r="45" spans="1:5" ht="12.75">
      <c r="A45" s="75" t="s">
        <v>290</v>
      </c>
      <c r="B45" s="77"/>
      <c r="C45" s="77" t="s">
        <v>283</v>
      </c>
      <c r="D45" s="77"/>
      <c r="E45" s="5"/>
    </row>
    <row r="46" spans="1:5" ht="12.75">
      <c r="A46" s="75" t="s">
        <v>115</v>
      </c>
      <c r="B46" s="77"/>
      <c r="C46" s="77" t="s">
        <v>283</v>
      </c>
      <c r="D46" s="77"/>
      <c r="E46" s="5"/>
    </row>
    <row r="47" spans="1:5" ht="12.75">
      <c r="A47" s="75" t="s">
        <v>110</v>
      </c>
      <c r="B47" s="77"/>
      <c r="C47" s="77" t="s">
        <v>283</v>
      </c>
      <c r="D47" s="77"/>
      <c r="E47" s="5"/>
    </row>
    <row r="48" spans="1:5" ht="12.75">
      <c r="A48" s="75" t="s">
        <v>215</v>
      </c>
      <c r="B48" s="77"/>
      <c r="C48" s="77" t="s">
        <v>283</v>
      </c>
      <c r="D48" s="77"/>
      <c r="E48" s="5"/>
    </row>
    <row r="49" spans="1:5" ht="12.75">
      <c r="A49" s="75" t="s">
        <v>227</v>
      </c>
      <c r="B49" s="77"/>
      <c r="C49" s="77" t="s">
        <v>283</v>
      </c>
      <c r="D49" s="77"/>
      <c r="E49" s="5"/>
    </row>
    <row r="50" spans="1:5" ht="12.75">
      <c r="A50" s="75" t="s">
        <v>189</v>
      </c>
      <c r="B50" s="77"/>
      <c r="C50" s="77" t="s">
        <v>283</v>
      </c>
      <c r="D50" s="77"/>
      <c r="E50" s="5"/>
    </row>
    <row r="51" spans="1:5" ht="12.75">
      <c r="A51" s="75" t="s">
        <v>212</v>
      </c>
      <c r="B51" s="77"/>
      <c r="C51" s="77" t="s">
        <v>283</v>
      </c>
      <c r="D51" s="77"/>
      <c r="E51" s="5"/>
    </row>
    <row r="52" spans="1:5" ht="12.75">
      <c r="A52" s="75" t="s">
        <v>226</v>
      </c>
      <c r="B52" s="77"/>
      <c r="C52" s="77" t="s">
        <v>283</v>
      </c>
      <c r="D52" s="77"/>
      <c r="E52" s="5"/>
    </row>
    <row r="53" spans="1:5" ht="12.75">
      <c r="A53" s="75" t="s">
        <v>113</v>
      </c>
      <c r="B53" s="77"/>
      <c r="C53" s="77" t="s">
        <v>283</v>
      </c>
      <c r="D53" s="77"/>
      <c r="E53" s="5"/>
    </row>
    <row r="54" spans="1:5" ht="12.75">
      <c r="A54" s="75" t="s">
        <v>157</v>
      </c>
      <c r="B54" s="77"/>
      <c r="C54" s="77" t="s">
        <v>283</v>
      </c>
      <c r="D54" s="77"/>
      <c r="E54" s="5"/>
    </row>
    <row r="55" spans="1:5" ht="12.75">
      <c r="A55" s="75" t="s">
        <v>125</v>
      </c>
      <c r="B55" s="77"/>
      <c r="C55" s="77"/>
      <c r="D55" s="77"/>
      <c r="E55" s="5"/>
    </row>
    <row r="56" spans="1:5" ht="12.75">
      <c r="A56" s="75" t="s">
        <v>175</v>
      </c>
      <c r="B56" s="77" t="s">
        <v>283</v>
      </c>
      <c r="C56" s="77" t="s">
        <v>283</v>
      </c>
      <c r="D56" s="77" t="s">
        <v>283</v>
      </c>
      <c r="E56" s="5"/>
    </row>
    <row r="57" spans="1:5" ht="12.75">
      <c r="A57" s="75" t="s">
        <v>268</v>
      </c>
      <c r="B57" s="77" t="s">
        <v>283</v>
      </c>
      <c r="C57" s="77" t="s">
        <v>283</v>
      </c>
      <c r="D57" s="77" t="s">
        <v>283</v>
      </c>
      <c r="E57" s="5"/>
    </row>
    <row r="58" spans="1:5" ht="12.75">
      <c r="A58" s="75" t="s">
        <v>291</v>
      </c>
      <c r="B58" s="77" t="s">
        <v>283</v>
      </c>
      <c r="C58" s="77" t="s">
        <v>283</v>
      </c>
      <c r="D58" s="77"/>
      <c r="E58" s="5"/>
    </row>
    <row r="59" spans="1:5" ht="12.75">
      <c r="A59" s="75" t="s">
        <v>119</v>
      </c>
      <c r="B59" s="77" t="s">
        <v>283</v>
      </c>
      <c r="C59" s="77" t="s">
        <v>283</v>
      </c>
      <c r="D59" s="77" t="s">
        <v>283</v>
      </c>
      <c r="E59" s="5"/>
    </row>
    <row r="60" spans="1:5" ht="12.75">
      <c r="A60" s="75" t="s">
        <v>208</v>
      </c>
      <c r="B60" s="77"/>
      <c r="C60" s="77"/>
      <c r="D60" s="77"/>
      <c r="E60" s="5"/>
    </row>
    <row r="61" spans="1:5" ht="12.75">
      <c r="A61" s="75" t="s">
        <v>132</v>
      </c>
      <c r="B61" s="77" t="s">
        <v>283</v>
      </c>
      <c r="C61" s="77" t="s">
        <v>283</v>
      </c>
      <c r="D61" s="77"/>
      <c r="E61" s="5"/>
    </row>
    <row r="62" spans="1:5" ht="12.75">
      <c r="A62" s="75" t="s">
        <v>267</v>
      </c>
      <c r="B62" s="77" t="s">
        <v>283</v>
      </c>
      <c r="C62" s="77" t="s">
        <v>283</v>
      </c>
      <c r="D62" s="77"/>
      <c r="E62" s="5"/>
    </row>
    <row r="63" spans="1:5" ht="12.75">
      <c r="A63" s="75" t="s">
        <v>230</v>
      </c>
      <c r="B63" s="77"/>
      <c r="C63" s="77" t="s">
        <v>283</v>
      </c>
      <c r="D63" s="77"/>
      <c r="E63" s="5"/>
    </row>
    <row r="64" spans="1:5" ht="12.75">
      <c r="A64" s="75" t="s">
        <v>292</v>
      </c>
      <c r="B64" s="77"/>
      <c r="C64" s="77"/>
      <c r="D64" s="77"/>
      <c r="E64" s="5"/>
    </row>
    <row r="65" spans="1:5" ht="12.75">
      <c r="A65" s="75" t="s">
        <v>198</v>
      </c>
      <c r="B65" s="77"/>
      <c r="C65" s="77" t="s">
        <v>283</v>
      </c>
      <c r="D65" s="77"/>
      <c r="E65" s="5"/>
    </row>
    <row r="66" spans="1:5" ht="12.75">
      <c r="A66" s="75" t="s">
        <v>133</v>
      </c>
      <c r="B66" s="77"/>
      <c r="C66" s="77" t="s">
        <v>283</v>
      </c>
      <c r="D66" s="77"/>
      <c r="E66" s="5"/>
    </row>
    <row r="67" spans="1:5" ht="12.75">
      <c r="A67" s="75" t="s">
        <v>155</v>
      </c>
      <c r="B67" s="77" t="s">
        <v>283</v>
      </c>
      <c r="C67" s="77"/>
      <c r="D67" s="77" t="s">
        <v>283</v>
      </c>
      <c r="E67" s="5"/>
    </row>
    <row r="68" spans="1:5" ht="12.75">
      <c r="A68" s="75" t="s">
        <v>209</v>
      </c>
      <c r="B68" s="77"/>
      <c r="C68" s="77" t="s">
        <v>283</v>
      </c>
      <c r="D68" s="77"/>
      <c r="E68" s="5"/>
    </row>
    <row r="69" spans="1:7" ht="12.75">
      <c r="A69" s="75" t="s">
        <v>98</v>
      </c>
      <c r="B69" s="77" t="s">
        <v>283</v>
      </c>
      <c r="C69" s="77"/>
      <c r="D69" s="77" t="s">
        <v>283</v>
      </c>
      <c r="E69" s="5"/>
      <c r="G69" s="2"/>
    </row>
    <row r="70" spans="1:5" ht="12.75">
      <c r="A70" s="75" t="s">
        <v>123</v>
      </c>
      <c r="B70" s="77"/>
      <c r="C70" s="77" t="s">
        <v>283</v>
      </c>
      <c r="D70" s="77"/>
      <c r="E70" s="5"/>
    </row>
    <row r="71" spans="1:5" ht="12.75">
      <c r="A71" s="75" t="s">
        <v>121</v>
      </c>
      <c r="B71" s="77" t="s">
        <v>283</v>
      </c>
      <c r="C71" s="77"/>
      <c r="D71" s="77"/>
      <c r="E71" s="5"/>
    </row>
    <row r="72" spans="1:5" ht="12.75">
      <c r="A72" s="75" t="s">
        <v>142</v>
      </c>
      <c r="B72" s="77"/>
      <c r="C72" s="77" t="s">
        <v>283</v>
      </c>
      <c r="D72" s="77"/>
      <c r="E72" s="5"/>
    </row>
    <row r="73" spans="1:5" ht="12.75">
      <c r="A73" s="75" t="s">
        <v>153</v>
      </c>
      <c r="B73" s="77" t="s">
        <v>283</v>
      </c>
      <c r="C73" s="77" t="s">
        <v>283</v>
      </c>
      <c r="D73" s="77"/>
      <c r="E73" s="5"/>
    </row>
    <row r="74" spans="1:7" ht="12.75">
      <c r="A74" s="75" t="s">
        <v>293</v>
      </c>
      <c r="B74" s="77"/>
      <c r="C74" s="77" t="s">
        <v>283</v>
      </c>
      <c r="D74" s="77" t="s">
        <v>283</v>
      </c>
      <c r="E74" s="5"/>
      <c r="G74" s="2"/>
    </row>
    <row r="75" spans="1:7" ht="12.75">
      <c r="A75" s="75" t="s">
        <v>130</v>
      </c>
      <c r="B75" s="77" t="s">
        <v>283</v>
      </c>
      <c r="C75" s="77"/>
      <c r="D75" s="77"/>
      <c r="E75" s="5"/>
      <c r="G75" s="2"/>
    </row>
    <row r="76" spans="1:5" ht="12.75">
      <c r="A76" s="75" t="s">
        <v>190</v>
      </c>
      <c r="B76" s="77" t="s">
        <v>283</v>
      </c>
      <c r="C76" s="77" t="s">
        <v>283</v>
      </c>
      <c r="D76" s="77"/>
      <c r="E76" s="5"/>
    </row>
    <row r="77" spans="1:5" ht="12.75">
      <c r="A77" s="75" t="s">
        <v>87</v>
      </c>
      <c r="B77" s="77" t="s">
        <v>283</v>
      </c>
      <c r="C77" s="77" t="s">
        <v>283</v>
      </c>
      <c r="D77" s="77" t="s">
        <v>283</v>
      </c>
      <c r="E77" s="5"/>
    </row>
    <row r="78" spans="1:5" ht="12.75">
      <c r="A78" s="75" t="s">
        <v>225</v>
      </c>
      <c r="B78" s="77"/>
      <c r="C78" s="77" t="s">
        <v>283</v>
      </c>
      <c r="D78" s="77"/>
      <c r="E78" s="5"/>
    </row>
    <row r="79" spans="1:5" ht="12.75">
      <c r="A79" s="75" t="s">
        <v>188</v>
      </c>
      <c r="B79" s="77"/>
      <c r="C79" s="77" t="s">
        <v>283</v>
      </c>
      <c r="D79" s="77" t="s">
        <v>283</v>
      </c>
      <c r="E79" s="5"/>
    </row>
    <row r="80" spans="1:5" ht="12.75">
      <c r="A80" s="75"/>
      <c r="B80" s="75"/>
      <c r="C80" s="75"/>
      <c r="D80" s="75"/>
      <c r="E80" s="2"/>
    </row>
    <row r="81" spans="1:5" ht="12.75">
      <c r="A81" s="75" t="s">
        <v>8</v>
      </c>
      <c r="B81" s="77">
        <v>32</v>
      </c>
      <c r="C81" s="77">
        <v>56</v>
      </c>
      <c r="D81" s="77">
        <v>19</v>
      </c>
      <c r="E81" s="5"/>
    </row>
    <row r="83" spans="1:6" ht="57.75" customHeight="1">
      <c r="A83" s="160" t="s">
        <v>298</v>
      </c>
      <c r="B83" s="160"/>
      <c r="C83" s="160"/>
      <c r="D83" s="160"/>
      <c r="E83" s="78"/>
      <c r="F83" s="78"/>
    </row>
    <row r="84" spans="1:6" ht="33" customHeight="1">
      <c r="A84" s="160" t="s">
        <v>294</v>
      </c>
      <c r="B84" s="160"/>
      <c r="C84" s="160"/>
      <c r="D84" s="160"/>
      <c r="E84" s="79"/>
      <c r="F84" s="79"/>
    </row>
    <row r="85" spans="1:4" ht="12.75">
      <c r="A85" s="68"/>
      <c r="B85" s="68"/>
      <c r="C85" s="68"/>
      <c r="D85" s="68"/>
    </row>
    <row r="86" spans="1:4" ht="44.25" customHeight="1">
      <c r="A86" s="144" t="s">
        <v>297</v>
      </c>
      <c r="B86" s="144"/>
      <c r="C86" s="144"/>
      <c r="D86" s="144"/>
    </row>
    <row r="87" spans="1:4" ht="12.75">
      <c r="A87" s="68"/>
      <c r="B87" s="68"/>
      <c r="C87" s="68"/>
      <c r="D87" s="68"/>
    </row>
    <row r="88" spans="1:5" ht="54" customHeight="1">
      <c r="A88" s="143" t="s">
        <v>299</v>
      </c>
      <c r="B88" s="143"/>
      <c r="C88" s="143"/>
      <c r="D88" s="143"/>
      <c r="E88" s="80"/>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80" r:id="rId1"/>
  <rowBreaks count="1" manualBreakCount="1">
    <brk id="62" max="255" man="1"/>
  </rowBreaks>
</worksheet>
</file>

<file path=xl/worksheets/sheet13.xml><?xml version="1.0" encoding="utf-8"?>
<worksheet xmlns="http://schemas.openxmlformats.org/spreadsheetml/2006/main" xmlns:r="http://schemas.openxmlformats.org/officeDocument/2006/relationships">
  <dimension ref="A1:J262"/>
  <sheetViews>
    <sheetView workbookViewId="0" topLeftCell="A1">
      <selection activeCell="A1" sqref="A1"/>
    </sheetView>
  </sheetViews>
  <sheetFormatPr defaultColWidth="9.140625" defaultRowHeight="12.75"/>
  <cols>
    <col min="1" max="1" width="14.140625" style="0" customWidth="1"/>
    <col min="2" max="2" width="11.7109375" style="0" customWidth="1"/>
    <col min="3" max="3" width="13.140625" style="0" customWidth="1"/>
    <col min="4" max="4" width="13.421875" style="0" customWidth="1"/>
    <col min="5" max="5" width="12.140625" style="0" customWidth="1"/>
    <col min="6" max="6" width="13.28125" style="0" customWidth="1"/>
    <col min="7" max="7" width="13.421875" style="30" customWidth="1"/>
    <col min="8" max="12" width="12.7109375" style="0" customWidth="1"/>
  </cols>
  <sheetData>
    <row r="1" spans="1:6" ht="12.75">
      <c r="A1" s="1" t="s">
        <v>358</v>
      </c>
      <c r="B1" s="1"/>
      <c r="C1" s="1"/>
      <c r="D1" s="1"/>
      <c r="E1" s="1"/>
      <c r="F1" s="1"/>
    </row>
    <row r="3" spans="1:7" ht="14.25" customHeight="1">
      <c r="A3" s="3" t="s">
        <v>349</v>
      </c>
      <c r="B3" s="136" t="s">
        <v>350</v>
      </c>
      <c r="C3" s="136" t="s">
        <v>351</v>
      </c>
      <c r="D3" s="136" t="s">
        <v>352</v>
      </c>
      <c r="E3" s="136" t="s">
        <v>353</v>
      </c>
      <c r="F3" s="136" t="s">
        <v>354</v>
      </c>
      <c r="G3" s="136" t="s">
        <v>355</v>
      </c>
    </row>
    <row r="4" spans="2:7" ht="12.75">
      <c r="B4" s="161" t="s">
        <v>356</v>
      </c>
      <c r="C4" s="161"/>
      <c r="D4" s="161"/>
      <c r="E4" s="161"/>
      <c r="F4" s="161"/>
      <c r="G4" s="161"/>
    </row>
    <row r="6" spans="1:7" ht="12.75">
      <c r="A6" s="133">
        <v>32874</v>
      </c>
      <c r="B6" s="137">
        <v>108.13418745152707</v>
      </c>
      <c r="C6" s="137">
        <v>93.1063811402153</v>
      </c>
      <c r="D6" s="137">
        <v>106.48824034273409</v>
      </c>
      <c r="E6" s="137">
        <v>72.51741313926169</v>
      </c>
      <c r="F6" s="137">
        <v>201.5030406458128</v>
      </c>
      <c r="G6" s="137">
        <v>106.8577259190692</v>
      </c>
    </row>
    <row r="7" spans="1:7" ht="12.75">
      <c r="A7" s="133">
        <v>32905</v>
      </c>
      <c r="B7" s="137">
        <v>113.06895079198387</v>
      </c>
      <c r="C7" s="137">
        <v>90.81654106725023</v>
      </c>
      <c r="D7" s="137">
        <v>104.24039641580245</v>
      </c>
      <c r="E7" s="137">
        <v>72.52677920967005</v>
      </c>
      <c r="F7" s="137">
        <v>207.8887003845886</v>
      </c>
      <c r="G7" s="137">
        <v>108.03916164689518</v>
      </c>
    </row>
    <row r="8" spans="1:7" ht="12.75">
      <c r="A8" s="133">
        <v>32933</v>
      </c>
      <c r="B8" s="137">
        <v>115.40591594786993</v>
      </c>
      <c r="C8" s="137">
        <v>72.71715225721012</v>
      </c>
      <c r="D8" s="137">
        <v>102.60342520157577</v>
      </c>
      <c r="E8" s="137">
        <v>74.26858876996054</v>
      </c>
      <c r="F8" s="137">
        <v>217.9638524168792</v>
      </c>
      <c r="G8" s="137">
        <v>106.345166129249</v>
      </c>
    </row>
    <row r="9" spans="1:7" ht="12.75">
      <c r="A9" s="133">
        <v>32964</v>
      </c>
      <c r="B9" s="137">
        <v>127.45167247961386</v>
      </c>
      <c r="C9" s="137">
        <v>84.33058363819885</v>
      </c>
      <c r="D9" s="137">
        <v>105.4923282515757</v>
      </c>
      <c r="E9" s="137">
        <v>71.7639054888307</v>
      </c>
      <c r="F9" s="137">
        <v>216.26100981987233</v>
      </c>
      <c r="G9" s="137">
        <v>112.7815947762932</v>
      </c>
    </row>
    <row r="10" spans="1:7" ht="12.75">
      <c r="A10" s="133">
        <v>32994</v>
      </c>
      <c r="B10" s="137">
        <v>127.3720896972682</v>
      </c>
      <c r="C10" s="137">
        <v>69.0540764971002</v>
      </c>
      <c r="D10" s="137">
        <v>105.41145598789305</v>
      </c>
      <c r="E10" s="137">
        <v>73.97094272565678</v>
      </c>
      <c r="F10" s="137">
        <v>207.1791826358357</v>
      </c>
      <c r="G10" s="137">
        <v>109.82847824996205</v>
      </c>
    </row>
    <row r="11" spans="1:7" ht="12.75">
      <c r="A11" s="133">
        <v>33025</v>
      </c>
      <c r="B11" s="137">
        <v>127.86198088390708</v>
      </c>
      <c r="C11" s="137">
        <v>69.0540764971002</v>
      </c>
      <c r="D11" s="137">
        <v>103.14064017869295</v>
      </c>
      <c r="E11" s="137">
        <v>71.31777169264238</v>
      </c>
      <c r="F11" s="137">
        <v>184.04890402649244</v>
      </c>
      <c r="G11" s="137">
        <v>107.33866758380462</v>
      </c>
    </row>
    <row r="12" spans="1:7" ht="12.75">
      <c r="A12" s="133">
        <v>33055</v>
      </c>
      <c r="B12" s="137">
        <v>126.2687796908398</v>
      </c>
      <c r="C12" s="137">
        <v>69.0540764971002</v>
      </c>
      <c r="D12" s="137">
        <v>97.14935319353461</v>
      </c>
      <c r="E12" s="137">
        <v>71.17519939664973</v>
      </c>
      <c r="F12" s="137">
        <v>170.14235615093634</v>
      </c>
      <c r="G12" s="137">
        <v>104.13643806569554</v>
      </c>
    </row>
    <row r="13" spans="1:7" ht="12.75">
      <c r="A13" s="133">
        <v>33086</v>
      </c>
      <c r="B13" s="137">
        <v>123.82347740130828</v>
      </c>
      <c r="C13" s="137">
        <v>65.1478883373732</v>
      </c>
      <c r="D13" s="137">
        <v>93.33615560450848</v>
      </c>
      <c r="E13" s="137">
        <v>73.72388224269865</v>
      </c>
      <c r="F13" s="137">
        <v>155.10057987737565</v>
      </c>
      <c r="G13" s="137">
        <v>100.87376913663614</v>
      </c>
    </row>
    <row r="14" spans="1:7" ht="12.75">
      <c r="A14" s="133">
        <v>33117</v>
      </c>
      <c r="B14" s="137">
        <v>131.51162901931255</v>
      </c>
      <c r="C14" s="137">
        <v>67.34885837431914</v>
      </c>
      <c r="D14" s="137">
        <v>87.67700669296893</v>
      </c>
      <c r="E14" s="137">
        <v>72.91694626650666</v>
      </c>
      <c r="F14" s="137">
        <v>157.0872295738837</v>
      </c>
      <c r="G14" s="137">
        <v>102.40559466650168</v>
      </c>
    </row>
    <row r="15" spans="1:7" ht="12.75">
      <c r="A15" s="133">
        <v>33147</v>
      </c>
      <c r="B15" s="137">
        <v>129.97222640628513</v>
      </c>
      <c r="C15" s="137">
        <v>68.72062774824569</v>
      </c>
      <c r="D15" s="137">
        <v>88.80616706681583</v>
      </c>
      <c r="E15" s="137">
        <v>74.5186343629752</v>
      </c>
      <c r="F15" s="137">
        <v>139.3492858550621</v>
      </c>
      <c r="G15" s="137">
        <v>101.35515784228558</v>
      </c>
    </row>
    <row r="16" spans="1:7" ht="12.75">
      <c r="A16" s="133">
        <v>33178</v>
      </c>
      <c r="B16" s="137">
        <v>126.95408739508925</v>
      </c>
      <c r="C16" s="137">
        <v>69.68075168656111</v>
      </c>
      <c r="D16" s="137">
        <v>88.05453958448368</v>
      </c>
      <c r="E16" s="137">
        <v>78.25571316269036</v>
      </c>
      <c r="F16" s="137">
        <v>142.89687459882643</v>
      </c>
      <c r="G16" s="137">
        <v>101.04908918624378</v>
      </c>
    </row>
    <row r="17" spans="1:7" ht="12.75">
      <c r="A17" s="133">
        <v>33208</v>
      </c>
      <c r="B17" s="137">
        <v>130.0363679237798</v>
      </c>
      <c r="C17" s="137">
        <v>79.06036682737124</v>
      </c>
      <c r="D17" s="137">
        <v>88.77474089123476</v>
      </c>
      <c r="E17" s="137">
        <v>80.46809461177665</v>
      </c>
      <c r="F17" s="137">
        <v>138.21405745705752</v>
      </c>
      <c r="G17" s="137">
        <v>103.86295471175096</v>
      </c>
    </row>
    <row r="18" spans="1:7" ht="12.75">
      <c r="A18" s="133">
        <v>33239</v>
      </c>
      <c r="B18" s="137">
        <v>128.01328771188844</v>
      </c>
      <c r="C18" s="137">
        <v>82.48921714502175</v>
      </c>
      <c r="D18" s="137">
        <v>90.32428540920246</v>
      </c>
      <c r="E18" s="137">
        <v>79.83485003766711</v>
      </c>
      <c r="F18" s="137">
        <v>124.87512378050371</v>
      </c>
      <c r="G18" s="137">
        <v>103.1042825478091</v>
      </c>
    </row>
    <row r="19" spans="1:7" ht="12.75">
      <c r="A19" s="133">
        <v>33270</v>
      </c>
      <c r="B19" s="137">
        <v>133.91441398088978</v>
      </c>
      <c r="C19" s="137">
        <v>81.84119525703582</v>
      </c>
      <c r="D19" s="137">
        <v>91.97769334603258</v>
      </c>
      <c r="E19" s="137">
        <v>77.92455662914432</v>
      </c>
      <c r="F19" s="137">
        <v>120.75992083773713</v>
      </c>
      <c r="G19" s="137">
        <v>104.92625514561304</v>
      </c>
    </row>
    <row r="20" spans="1:7" ht="12.75">
      <c r="A20" s="133">
        <v>33298</v>
      </c>
      <c r="B20" s="137">
        <v>126.64352875695882</v>
      </c>
      <c r="C20" s="137">
        <v>80.05892668182985</v>
      </c>
      <c r="D20" s="137">
        <v>94.91642955660782</v>
      </c>
      <c r="E20" s="137">
        <v>78.32697950759552</v>
      </c>
      <c r="F20" s="137">
        <v>129.6998444720232</v>
      </c>
      <c r="G20" s="137">
        <v>103.60187325376654</v>
      </c>
    </row>
    <row r="21" spans="1:7" ht="12.75">
      <c r="A21" s="133">
        <v>33329</v>
      </c>
      <c r="B21" s="137">
        <v>122.15943904256117</v>
      </c>
      <c r="C21" s="137">
        <v>75.12362493307504</v>
      </c>
      <c r="D21" s="137">
        <v>96.39979397985442</v>
      </c>
      <c r="E21" s="137">
        <v>76.12694193961983</v>
      </c>
      <c r="F21" s="137">
        <v>120.75992083773713</v>
      </c>
      <c r="G21" s="137">
        <v>100.66375882933913</v>
      </c>
    </row>
    <row r="22" spans="1:7" ht="12.75">
      <c r="A22" s="133">
        <v>33359</v>
      </c>
      <c r="B22" s="137">
        <v>123.3494678273048</v>
      </c>
      <c r="C22" s="137">
        <v>73.92629838693969</v>
      </c>
      <c r="D22" s="137">
        <v>95.3401882431279</v>
      </c>
      <c r="E22" s="137">
        <v>75.12093531311443</v>
      </c>
      <c r="F22" s="137">
        <v>107.56289071093389</v>
      </c>
      <c r="G22" s="137">
        <v>99.49458246440595</v>
      </c>
    </row>
    <row r="23" spans="1:7" ht="12.75">
      <c r="A23" s="133">
        <v>33390</v>
      </c>
      <c r="B23" s="137">
        <v>121.7726730902176</v>
      </c>
      <c r="C23" s="137">
        <v>75.83035393077151</v>
      </c>
      <c r="D23" s="137">
        <v>94.438684771296</v>
      </c>
      <c r="E23" s="137">
        <v>75.44799715205329</v>
      </c>
      <c r="F23" s="137">
        <v>130.5512657705266</v>
      </c>
      <c r="G23" s="137">
        <v>100.72564130299463</v>
      </c>
    </row>
    <row r="24" spans="1:7" ht="12.75">
      <c r="A24" s="133">
        <v>33420</v>
      </c>
      <c r="B24" s="137">
        <v>121.44204796515135</v>
      </c>
      <c r="C24" s="137">
        <v>70.42484109544309</v>
      </c>
      <c r="D24" s="137">
        <v>93.47342395826492</v>
      </c>
      <c r="E24" s="137">
        <v>77.55496815537946</v>
      </c>
      <c r="F24" s="137">
        <v>146.30255979284016</v>
      </c>
      <c r="G24" s="137">
        <v>100.87681325701757</v>
      </c>
    </row>
    <row r="25" spans="1:7" ht="12.75">
      <c r="A25" s="133">
        <v>33451</v>
      </c>
      <c r="B25" s="137">
        <v>120.1679174270917</v>
      </c>
      <c r="C25" s="137">
        <v>72.75451266839565</v>
      </c>
      <c r="D25" s="137">
        <v>97.77727952231497</v>
      </c>
      <c r="E25" s="137">
        <v>79.29136449622689</v>
      </c>
      <c r="F25" s="137">
        <v>134.2407580640415</v>
      </c>
      <c r="G25" s="137">
        <v>101.36906219394007</v>
      </c>
    </row>
    <row r="26" spans="1:7" ht="12.75">
      <c r="A26" s="133">
        <v>33482</v>
      </c>
      <c r="B26" s="137">
        <v>123.14547355796854</v>
      </c>
      <c r="C26" s="137">
        <v>79.33410369093156</v>
      </c>
      <c r="D26" s="137">
        <v>98.65355945169983</v>
      </c>
      <c r="E26" s="137">
        <v>79.05259297507847</v>
      </c>
      <c r="F26" s="137">
        <v>131.82839771828176</v>
      </c>
      <c r="G26" s="137">
        <v>103.53613704087525</v>
      </c>
    </row>
    <row r="27" spans="1:7" ht="12.75">
      <c r="A27" s="133">
        <v>33512</v>
      </c>
      <c r="B27" s="137">
        <v>126.15121512613415</v>
      </c>
      <c r="C27" s="137">
        <v>85.39913791895356</v>
      </c>
      <c r="D27" s="137">
        <v>101.98937110003577</v>
      </c>
      <c r="E27" s="137">
        <v>83.17806842109799</v>
      </c>
      <c r="F27" s="137">
        <v>129.41603737252203</v>
      </c>
      <c r="G27" s="137">
        <v>106.912200315121</v>
      </c>
    </row>
    <row r="28" spans="1:7" ht="12.75">
      <c r="A28" s="133">
        <v>33543</v>
      </c>
      <c r="B28" s="137">
        <v>131.01602876450954</v>
      </c>
      <c r="C28" s="137">
        <v>88.86083443983672</v>
      </c>
      <c r="D28" s="137">
        <v>102.34771216909876</v>
      </c>
      <c r="E28" s="137">
        <v>83.62914169826976</v>
      </c>
      <c r="F28" s="137">
        <v>122.8884740839957</v>
      </c>
      <c r="G28" s="137">
        <v>108.87225785219844</v>
      </c>
    </row>
    <row r="29" spans="1:7" ht="12.75">
      <c r="A29" s="133">
        <v>33573</v>
      </c>
      <c r="B29" s="137">
        <v>127.07498672401461</v>
      </c>
      <c r="C29" s="137">
        <v>88.86083443983672</v>
      </c>
      <c r="D29" s="137">
        <v>105.53943616326816</v>
      </c>
      <c r="E29" s="137">
        <v>84.25888913760355</v>
      </c>
      <c r="F29" s="137">
        <v>127.71319477551518</v>
      </c>
      <c r="G29" s="137">
        <v>108.80704574770667</v>
      </c>
    </row>
    <row r="30" spans="1:7" ht="12.75">
      <c r="A30" s="133">
        <v>33604</v>
      </c>
      <c r="B30" s="137">
        <v>125.55539373873066</v>
      </c>
      <c r="C30" s="137">
        <v>92.02864507126407</v>
      </c>
      <c r="D30" s="137">
        <v>107.65189770907679</v>
      </c>
      <c r="E30" s="137">
        <v>84.84784752971596</v>
      </c>
      <c r="F30" s="137">
        <v>118.06375339247623</v>
      </c>
      <c r="G30" s="137">
        <v>108.77133108226842</v>
      </c>
    </row>
    <row r="31" spans="1:7" ht="12.75">
      <c r="A31" s="133">
        <v>33635</v>
      </c>
      <c r="B31" s="137">
        <v>129.62913114368143</v>
      </c>
      <c r="C31" s="137">
        <v>92.02864507126407</v>
      </c>
      <c r="D31" s="137">
        <v>111.07057327318604</v>
      </c>
      <c r="E31" s="137">
        <v>82.92882827195587</v>
      </c>
      <c r="F31" s="137">
        <v>111.25238300444875</v>
      </c>
      <c r="G31" s="137">
        <v>110.35081315260088</v>
      </c>
    </row>
    <row r="32" spans="1:7" ht="12.75">
      <c r="A32" s="133">
        <v>33664</v>
      </c>
      <c r="B32" s="137">
        <v>124.20035109600467</v>
      </c>
      <c r="C32" s="137">
        <v>91.2539766799652</v>
      </c>
      <c r="D32" s="137">
        <v>110.81771708348992</v>
      </c>
      <c r="E32" s="137">
        <v>85.88768644569294</v>
      </c>
      <c r="F32" s="137">
        <v>116.64471789497053</v>
      </c>
      <c r="G32" s="137">
        <v>109.07501291906517</v>
      </c>
    </row>
    <row r="33" spans="1:7" ht="12.75">
      <c r="A33" s="133">
        <v>33695</v>
      </c>
      <c r="B33" s="137">
        <v>123.4708699500653</v>
      </c>
      <c r="C33" s="137">
        <v>91.2539766799652</v>
      </c>
      <c r="D33" s="137">
        <v>105.67703234606813</v>
      </c>
      <c r="E33" s="137">
        <v>85.52116867006364</v>
      </c>
      <c r="F33" s="137">
        <v>134.2407580640415</v>
      </c>
      <c r="G33" s="137">
        <v>108.64353889970455</v>
      </c>
    </row>
    <row r="34" spans="1:7" ht="12.75">
      <c r="A34" s="133">
        <v>33725</v>
      </c>
      <c r="B34" s="137">
        <v>125.3134462050102</v>
      </c>
      <c r="C34" s="137">
        <v>94.87467912191167</v>
      </c>
      <c r="D34" s="137">
        <v>104.45445092597735</v>
      </c>
      <c r="E34" s="137">
        <v>86.0473629080541</v>
      </c>
      <c r="F34" s="137">
        <v>136.08550421079894</v>
      </c>
      <c r="G34" s="137">
        <v>109.76612134806847</v>
      </c>
    </row>
    <row r="35" spans="1:7" ht="12.75">
      <c r="A35" s="133">
        <v>33756</v>
      </c>
      <c r="B35" s="137">
        <v>126.78501608812425</v>
      </c>
      <c r="C35" s="137">
        <v>99.99477696883362</v>
      </c>
      <c r="D35" s="137">
        <v>103.6756441729473</v>
      </c>
      <c r="E35" s="137">
        <v>87.26729083192517</v>
      </c>
      <c r="F35" s="137">
        <v>147.012077541593</v>
      </c>
      <c r="G35" s="137">
        <v>111.88482254576273</v>
      </c>
    </row>
    <row r="36" spans="1:7" ht="12.75">
      <c r="A36" s="133">
        <v>33786</v>
      </c>
      <c r="B36" s="137">
        <v>125.65534683155606</v>
      </c>
      <c r="C36" s="137">
        <v>100.8859112564366</v>
      </c>
      <c r="D36" s="137">
        <v>98.9073989966092</v>
      </c>
      <c r="E36" s="137">
        <v>82.70954332985961</v>
      </c>
      <c r="F36" s="137">
        <v>146.30255979284016</v>
      </c>
      <c r="G36" s="137">
        <v>109.65135225684624</v>
      </c>
    </row>
    <row r="37" spans="1:7" ht="12.75">
      <c r="A37" s="133">
        <v>33817</v>
      </c>
      <c r="B37" s="137">
        <v>126.64581311722468</v>
      </c>
      <c r="C37" s="137">
        <v>98.76199167191557</v>
      </c>
      <c r="D37" s="137">
        <v>94.20538310156539</v>
      </c>
      <c r="E37" s="137">
        <v>80.83562956093007</v>
      </c>
      <c r="F37" s="137">
        <v>139.4911894048127</v>
      </c>
      <c r="G37" s="137">
        <v>107.60659610767472</v>
      </c>
    </row>
    <row r="38" spans="1:7" ht="12.75">
      <c r="A38" s="133">
        <v>33848</v>
      </c>
      <c r="B38" s="137">
        <v>124.51187285750748</v>
      </c>
      <c r="C38" s="137">
        <v>101.57337383614937</v>
      </c>
      <c r="D38" s="137">
        <v>97.69544166821431</v>
      </c>
      <c r="E38" s="137">
        <v>82.84453403974432</v>
      </c>
      <c r="F38" s="137">
        <v>132.11220481778292</v>
      </c>
      <c r="G38" s="137">
        <v>108.03645286435989</v>
      </c>
    </row>
    <row r="39" spans="1:7" ht="12.75">
      <c r="A39" s="133">
        <v>33878</v>
      </c>
      <c r="B39" s="137">
        <v>122.7845463052037</v>
      </c>
      <c r="C39" s="137">
        <v>95.88047362263762</v>
      </c>
      <c r="D39" s="137">
        <v>97.59594810464952</v>
      </c>
      <c r="E39" s="137">
        <v>82.93312951621617</v>
      </c>
      <c r="F39" s="137">
        <v>123.59799183274858</v>
      </c>
      <c r="G39" s="137">
        <v>105.85378915437907</v>
      </c>
    </row>
    <row r="40" spans="1:7" ht="12.75">
      <c r="A40" s="133">
        <v>33909</v>
      </c>
      <c r="B40" s="137">
        <v>128.0151307791494</v>
      </c>
      <c r="C40" s="137">
        <v>93.6090223739133</v>
      </c>
      <c r="D40" s="137">
        <v>98.81416076342569</v>
      </c>
      <c r="E40" s="137">
        <v>85.47754363412746</v>
      </c>
      <c r="F40" s="137">
        <v>121.61134213624057</v>
      </c>
      <c r="G40" s="137">
        <v>107.83691072484766</v>
      </c>
    </row>
    <row r="41" spans="1:7" ht="12.75">
      <c r="A41" s="133">
        <v>33939</v>
      </c>
      <c r="B41" s="137">
        <v>119.89899934026394</v>
      </c>
      <c r="C41" s="137">
        <v>92.68504188307767</v>
      </c>
      <c r="D41" s="137">
        <v>97.55674220956227</v>
      </c>
      <c r="E41" s="137">
        <v>83.99708999995028</v>
      </c>
      <c r="F41" s="137">
        <v>115.65139304671652</v>
      </c>
      <c r="G41" s="137">
        <v>103.88304815176608</v>
      </c>
    </row>
    <row r="42" spans="1:7" ht="12.75">
      <c r="A42" s="133">
        <v>33970</v>
      </c>
      <c r="B42" s="137">
        <v>121.89370975745265</v>
      </c>
      <c r="C42" s="137">
        <v>92.51953745074185</v>
      </c>
      <c r="D42" s="137">
        <v>98.68333885874834</v>
      </c>
      <c r="E42" s="137">
        <v>85.24429551681823</v>
      </c>
      <c r="F42" s="137">
        <v>116.92852499447166</v>
      </c>
      <c r="G42" s="137">
        <v>105.12240300934309</v>
      </c>
    </row>
    <row r="43" spans="1:7" ht="12.75">
      <c r="A43" s="133">
        <v>34001</v>
      </c>
      <c r="B43" s="137">
        <v>121.35011841140577</v>
      </c>
      <c r="C43" s="137">
        <v>93.73344713793685</v>
      </c>
      <c r="D43" s="137">
        <v>97.36632841657773</v>
      </c>
      <c r="E43" s="137">
        <v>84.99244670772994</v>
      </c>
      <c r="F43" s="137">
        <v>121.46943858648997</v>
      </c>
      <c r="G43" s="137">
        <v>105.07152207963718</v>
      </c>
    </row>
    <row r="44" spans="1:7" ht="12.75">
      <c r="A44" s="133">
        <v>34029</v>
      </c>
      <c r="B44" s="137">
        <v>121.21640480309817</v>
      </c>
      <c r="C44" s="137">
        <v>92.54541098114355</v>
      </c>
      <c r="D44" s="137">
        <v>97.24888385226552</v>
      </c>
      <c r="E44" s="137">
        <v>83.62956611469</v>
      </c>
      <c r="F44" s="137">
        <v>150.70156983510788</v>
      </c>
      <c r="G44" s="137">
        <v>106.70902845546027</v>
      </c>
    </row>
    <row r="45" spans="1:7" ht="12.75">
      <c r="A45" s="133">
        <v>34060</v>
      </c>
      <c r="B45" s="137">
        <v>117.7211366180257</v>
      </c>
      <c r="C45" s="137">
        <v>91.04930019649137</v>
      </c>
      <c r="D45" s="137">
        <v>96.36242256343479</v>
      </c>
      <c r="E45" s="137">
        <v>83.249801090551</v>
      </c>
      <c r="F45" s="137">
        <v>158.22245797188825</v>
      </c>
      <c r="G45" s="137">
        <v>105.49247426015944</v>
      </c>
    </row>
    <row r="46" spans="1:7" ht="12.75">
      <c r="A46" s="133">
        <v>34090</v>
      </c>
      <c r="B46" s="137">
        <v>119.04864942763625</v>
      </c>
      <c r="C46" s="137">
        <v>89.81631679983805</v>
      </c>
      <c r="D46" s="137">
        <v>93.27147563692985</v>
      </c>
      <c r="E46" s="137">
        <v>82.41662100255034</v>
      </c>
      <c r="F46" s="137">
        <v>167.87189935492717</v>
      </c>
      <c r="G46" s="137">
        <v>105.48573366002977</v>
      </c>
    </row>
    <row r="47" spans="1:7" ht="12.75">
      <c r="A47" s="133">
        <v>34121</v>
      </c>
      <c r="B47" s="137">
        <v>119.68288289418574</v>
      </c>
      <c r="C47" s="137">
        <v>89.85614829982553</v>
      </c>
      <c r="D47" s="137">
        <v>88.80185596589433</v>
      </c>
      <c r="E47" s="137">
        <v>81.82282988755956</v>
      </c>
      <c r="F47" s="137">
        <v>147.43778819084474</v>
      </c>
      <c r="G47" s="137">
        <v>102.94201403030537</v>
      </c>
    </row>
    <row r="48" spans="1:7" ht="12.75">
      <c r="A48" s="133">
        <v>34151</v>
      </c>
      <c r="B48" s="137">
        <v>118.84922190986273</v>
      </c>
      <c r="C48" s="137">
        <v>86.41377393071136</v>
      </c>
      <c r="D48" s="137">
        <v>94.0195620027034</v>
      </c>
      <c r="E48" s="137">
        <v>85.72331919805006</v>
      </c>
      <c r="F48" s="137">
        <v>137.3626361585541</v>
      </c>
      <c r="G48" s="137">
        <v>103.31722070150536</v>
      </c>
    </row>
    <row r="49" spans="1:7" ht="12.75">
      <c r="A49" s="133">
        <v>34182</v>
      </c>
      <c r="B49" s="137">
        <v>114.92750648249594</v>
      </c>
      <c r="C49" s="137">
        <v>83.32931063562764</v>
      </c>
      <c r="D49" s="137">
        <v>95.52466408113126</v>
      </c>
      <c r="E49" s="137">
        <v>84.50109505420428</v>
      </c>
      <c r="F49" s="137">
        <v>132.53791546703462</v>
      </c>
      <c r="G49" s="137">
        <v>101.32579507050488</v>
      </c>
    </row>
    <row r="50" spans="1:7" ht="12.75">
      <c r="A50" s="133">
        <v>34213</v>
      </c>
      <c r="B50" s="137">
        <v>116.20547642658634</v>
      </c>
      <c r="C50" s="137">
        <v>78.57051341451012</v>
      </c>
      <c r="D50" s="137">
        <v>98.42521457243488</v>
      </c>
      <c r="E50" s="137">
        <v>84.16383328806573</v>
      </c>
      <c r="F50" s="137">
        <v>135.37598646204606</v>
      </c>
      <c r="G50" s="137">
        <v>101.91582918210892</v>
      </c>
    </row>
    <row r="51" spans="1:7" ht="12.75">
      <c r="A51" s="133">
        <v>34243</v>
      </c>
      <c r="B51" s="137">
        <v>117.74340423287444</v>
      </c>
      <c r="C51" s="137">
        <v>71.65640942865535</v>
      </c>
      <c r="D51" s="137">
        <v>104.14835304412898</v>
      </c>
      <c r="E51" s="137">
        <v>83.54561747261114</v>
      </c>
      <c r="F51" s="137">
        <v>146.018752693339</v>
      </c>
      <c r="G51" s="137">
        <v>103.52384348803585</v>
      </c>
    </row>
    <row r="52" spans="1:7" ht="12.75">
      <c r="A52" s="133">
        <v>34274</v>
      </c>
      <c r="B52" s="137">
        <v>116.74975292108802</v>
      </c>
      <c r="C52" s="137">
        <v>72.10197657245685</v>
      </c>
      <c r="D52" s="137">
        <v>113.1591882551154</v>
      </c>
      <c r="E52" s="137">
        <v>90.22557691136043</v>
      </c>
      <c r="F52" s="137">
        <v>143.60639234757926</v>
      </c>
      <c r="G52" s="137">
        <v>106.47088567201419</v>
      </c>
    </row>
    <row r="53" spans="1:7" ht="12.75">
      <c r="A53" s="133">
        <v>34304</v>
      </c>
      <c r="B53" s="137">
        <v>111.69406765876282</v>
      </c>
      <c r="C53" s="137">
        <v>73.1310901614847</v>
      </c>
      <c r="D53" s="137">
        <v>116.47938998246784</v>
      </c>
      <c r="E53" s="137">
        <v>101.92148287694505</v>
      </c>
      <c r="F53" s="137">
        <v>149.28253433760216</v>
      </c>
      <c r="G53" s="137">
        <v>107.85436657121276</v>
      </c>
    </row>
    <row r="54" spans="1:7" ht="12.75">
      <c r="A54" s="133">
        <v>34335</v>
      </c>
      <c r="B54" s="137">
        <v>112.87873979649817</v>
      </c>
      <c r="C54" s="137">
        <v>79.39035829253535</v>
      </c>
      <c r="D54" s="137">
        <v>115.9050471401388</v>
      </c>
      <c r="E54" s="137">
        <v>102.76937425652464</v>
      </c>
      <c r="F54" s="137">
        <v>146.1606562430896</v>
      </c>
      <c r="G54" s="137">
        <v>109.05418496415528</v>
      </c>
    </row>
    <row r="55" spans="1:7" ht="12.75">
      <c r="A55" s="133">
        <v>34366</v>
      </c>
      <c r="B55" s="137">
        <v>113.42465534590774</v>
      </c>
      <c r="C55" s="137">
        <v>79.2979602434518</v>
      </c>
      <c r="D55" s="137">
        <v>113.25608302421884</v>
      </c>
      <c r="E55" s="137">
        <v>97.630097581299</v>
      </c>
      <c r="F55" s="137">
        <v>153.53964083011934</v>
      </c>
      <c r="G55" s="137">
        <v>108.31374874155347</v>
      </c>
    </row>
    <row r="56" spans="1:7" ht="12.75">
      <c r="A56" s="133">
        <v>34394</v>
      </c>
      <c r="B56" s="137">
        <v>112.1090528609015</v>
      </c>
      <c r="C56" s="137">
        <v>80.16937418519133</v>
      </c>
      <c r="D56" s="137">
        <v>108.5798463567407</v>
      </c>
      <c r="E56" s="137">
        <v>98.8028894699497</v>
      </c>
      <c r="F56" s="137">
        <v>166.59476740717201</v>
      </c>
      <c r="G56" s="137">
        <v>107.84140087705455</v>
      </c>
    </row>
    <row r="57" spans="1:7" ht="12.75">
      <c r="A57" s="133">
        <v>34425</v>
      </c>
      <c r="B57" s="137">
        <v>111.31530686792543</v>
      </c>
      <c r="C57" s="137">
        <v>73.40375152008734</v>
      </c>
      <c r="D57" s="137">
        <v>105.74866919594099</v>
      </c>
      <c r="E57" s="137">
        <v>101.70194448473575</v>
      </c>
      <c r="F57" s="137">
        <v>156.23580827538024</v>
      </c>
      <c r="G57" s="137">
        <v>105.32664596832458</v>
      </c>
    </row>
    <row r="58" spans="1:7" ht="12.75">
      <c r="A58" s="133">
        <v>34455</v>
      </c>
      <c r="B58" s="137">
        <v>117.65494721998411</v>
      </c>
      <c r="C58" s="137">
        <v>73.40375152008734</v>
      </c>
      <c r="D58" s="137">
        <v>104.34374931745971</v>
      </c>
      <c r="E58" s="137">
        <v>107.17259591587369</v>
      </c>
      <c r="F58" s="137">
        <v>164.32431061116287</v>
      </c>
      <c r="G58" s="137">
        <v>108.5046826157125</v>
      </c>
    </row>
    <row r="59" spans="1:7" ht="12.75">
      <c r="A59" s="133">
        <v>34486</v>
      </c>
      <c r="B59" s="137">
        <v>114.51783282412458</v>
      </c>
      <c r="C59" s="137">
        <v>78.0121648528494</v>
      </c>
      <c r="D59" s="137">
        <v>101.55189617634284</v>
      </c>
      <c r="E59" s="137">
        <v>107.8484642767727</v>
      </c>
      <c r="F59" s="137">
        <v>170.9937774494398</v>
      </c>
      <c r="G59" s="137">
        <v>108.00690413401198</v>
      </c>
    </row>
    <row r="60" spans="1:7" ht="12.75">
      <c r="A60" s="133">
        <v>34516</v>
      </c>
      <c r="B60" s="137">
        <v>114.67175635349885</v>
      </c>
      <c r="C60" s="137">
        <v>78.74847696516389</v>
      </c>
      <c r="D60" s="137">
        <v>94.47780942869697</v>
      </c>
      <c r="E60" s="137">
        <v>105.7809083028785</v>
      </c>
      <c r="F60" s="137">
        <v>167.0204780564237</v>
      </c>
      <c r="G60" s="137">
        <v>105.68466319937022</v>
      </c>
    </row>
    <row r="61" spans="1:7" ht="12.75">
      <c r="A61" s="133">
        <v>34547</v>
      </c>
      <c r="B61" s="137">
        <v>117.21764222579377</v>
      </c>
      <c r="C61" s="137">
        <v>80.408769568314</v>
      </c>
      <c r="D61" s="137">
        <v>96.6192227139101</v>
      </c>
      <c r="E61" s="137">
        <v>114.60625173242143</v>
      </c>
      <c r="F61" s="137">
        <v>171.70329519819262</v>
      </c>
      <c r="G61" s="137">
        <v>109.0155643726522</v>
      </c>
    </row>
    <row r="62" spans="1:7" ht="12.75">
      <c r="A62" s="133">
        <v>34578</v>
      </c>
      <c r="B62" s="137">
        <v>117.05237532802877</v>
      </c>
      <c r="C62" s="137">
        <v>86.61220287000818</v>
      </c>
      <c r="D62" s="137">
        <v>101.51419483688018</v>
      </c>
      <c r="E62" s="137">
        <v>125.83982347749405</v>
      </c>
      <c r="F62" s="137">
        <v>178.65656913597067</v>
      </c>
      <c r="G62" s="137">
        <v>113.41871934538739</v>
      </c>
    </row>
    <row r="63" spans="1:7" ht="12.75">
      <c r="A63" s="133">
        <v>34608</v>
      </c>
      <c r="B63" s="137">
        <v>116.92454427759758</v>
      </c>
      <c r="C63" s="137">
        <v>90.34756552507761</v>
      </c>
      <c r="D63" s="137">
        <v>103.6961163769766</v>
      </c>
      <c r="E63" s="137">
        <v>123.4432752477628</v>
      </c>
      <c r="F63" s="137">
        <v>180.9270259319798</v>
      </c>
      <c r="G63" s="137">
        <v>114.41710818854565</v>
      </c>
    </row>
    <row r="64" spans="1:7" ht="12.75">
      <c r="A64" s="133">
        <v>34639</v>
      </c>
      <c r="B64" s="137">
        <v>119.01926200158854</v>
      </c>
      <c r="C64" s="137">
        <v>92.19552650674892</v>
      </c>
      <c r="D64" s="137">
        <v>102.63958126796503</v>
      </c>
      <c r="E64" s="137">
        <v>137.5155051200625</v>
      </c>
      <c r="F64" s="137">
        <v>197.81354835229794</v>
      </c>
      <c r="G64" s="137">
        <v>118.37788470453333</v>
      </c>
    </row>
    <row r="65" spans="1:7" ht="12.75">
      <c r="A65" s="133">
        <v>34669</v>
      </c>
      <c r="B65" s="137">
        <v>113.31817014615137</v>
      </c>
      <c r="C65" s="137">
        <v>95.48532201801689</v>
      </c>
      <c r="D65" s="137">
        <v>105.33669028617906</v>
      </c>
      <c r="E65" s="137">
        <v>138.15356732494854</v>
      </c>
      <c r="F65" s="137">
        <v>208.17250748408975</v>
      </c>
      <c r="G65" s="137">
        <v>118.51906950228603</v>
      </c>
    </row>
    <row r="66" spans="1:7" ht="12.75">
      <c r="A66" s="133">
        <v>34700</v>
      </c>
      <c r="B66" s="137">
        <v>111.40263047187275</v>
      </c>
      <c r="C66" s="137">
        <v>102.98293498381557</v>
      </c>
      <c r="D66" s="137">
        <v>105.77598434754756</v>
      </c>
      <c r="E66" s="137">
        <v>129.81908179415666</v>
      </c>
      <c r="F66" s="137">
        <v>209.44963943184484</v>
      </c>
      <c r="G66" s="137">
        <v>118.14206700268983</v>
      </c>
    </row>
    <row r="67" spans="1:7" ht="12.75">
      <c r="A67" s="133">
        <v>34731</v>
      </c>
      <c r="B67" s="137">
        <v>118.80337359770527</v>
      </c>
      <c r="C67" s="137">
        <v>106.24998596751398</v>
      </c>
      <c r="D67" s="137">
        <v>104.94521806610503</v>
      </c>
      <c r="E67" s="137">
        <v>128.85578020781043</v>
      </c>
      <c r="F67" s="137">
        <v>204.48301519057486</v>
      </c>
      <c r="G67" s="137">
        <v>120.53965615341826</v>
      </c>
    </row>
    <row r="68" spans="1:7" ht="12.75">
      <c r="A68" s="133">
        <v>34759</v>
      </c>
      <c r="B68" s="137">
        <v>120.99801208392907</v>
      </c>
      <c r="C68" s="137">
        <v>107.24802431399105</v>
      </c>
      <c r="D68" s="137">
        <v>104.30881626838263</v>
      </c>
      <c r="E68" s="137">
        <v>130.8386303673555</v>
      </c>
      <c r="F68" s="137">
        <v>207.0372790860852</v>
      </c>
      <c r="G68" s="137">
        <v>121.7613037027898</v>
      </c>
    </row>
    <row r="69" spans="1:7" ht="12.75">
      <c r="A69" s="133">
        <v>34790</v>
      </c>
      <c r="B69" s="137">
        <v>117.2428410043692</v>
      </c>
      <c r="C69" s="137">
        <v>106.27642746455106</v>
      </c>
      <c r="D69" s="137">
        <v>105.23708497551863</v>
      </c>
      <c r="E69" s="137">
        <v>121.52061791810836</v>
      </c>
      <c r="F69" s="137">
        <v>194.4078631582842</v>
      </c>
      <c r="G69" s="137">
        <v>118.3162312342383</v>
      </c>
    </row>
    <row r="70" spans="1:7" ht="12.75">
      <c r="A70" s="133">
        <v>34820</v>
      </c>
      <c r="B70" s="137">
        <v>115.81385842945568</v>
      </c>
      <c r="C70" s="137">
        <v>106.54842909339884</v>
      </c>
      <c r="D70" s="137">
        <v>109.63082121877908</v>
      </c>
      <c r="E70" s="137">
        <v>119.46208605201699</v>
      </c>
      <c r="F70" s="137">
        <v>191.8535992627739</v>
      </c>
      <c r="G70" s="137">
        <v>118.58237450522317</v>
      </c>
    </row>
    <row r="71" spans="1:7" ht="12.75">
      <c r="A71" s="133">
        <v>34851</v>
      </c>
      <c r="B71" s="137">
        <v>113.0115038879995</v>
      </c>
      <c r="C71" s="137">
        <v>106.54842909339884</v>
      </c>
      <c r="D71" s="137">
        <v>116.73628288108777</v>
      </c>
      <c r="E71" s="137">
        <v>124.83816778898706</v>
      </c>
      <c r="F71" s="137">
        <v>198.9487767503025</v>
      </c>
      <c r="G71" s="137">
        <v>120.810523447212</v>
      </c>
    </row>
    <row r="72" spans="1:7" ht="12.75">
      <c r="A72" s="133">
        <v>34881</v>
      </c>
      <c r="B72" s="137">
        <v>119.19202059537974</v>
      </c>
      <c r="C72" s="137">
        <v>112.73275764928452</v>
      </c>
      <c r="D72" s="137">
        <v>124.89530992135695</v>
      </c>
      <c r="E72" s="137">
        <v>129.90066843513256</v>
      </c>
      <c r="F72" s="137">
        <v>192.84692411102787</v>
      </c>
      <c r="G72" s="137">
        <v>126.48462335700306</v>
      </c>
    </row>
    <row r="73" spans="1:7" ht="12.75">
      <c r="A73" s="133">
        <v>34912</v>
      </c>
      <c r="B73" s="137">
        <v>118.36473366436022</v>
      </c>
      <c r="C73" s="137">
        <v>112.7205495438982</v>
      </c>
      <c r="D73" s="137">
        <v>122.33548561747389</v>
      </c>
      <c r="E73" s="137">
        <v>124.89793221867905</v>
      </c>
      <c r="F73" s="137">
        <v>184.190807576243</v>
      </c>
      <c r="G73" s="137">
        <v>124.16800462696096</v>
      </c>
    </row>
    <row r="74" spans="1:7" ht="12.75">
      <c r="A74" s="133">
        <v>34943</v>
      </c>
      <c r="B74" s="137">
        <v>123.12630462431784</v>
      </c>
      <c r="C74" s="137">
        <v>112.79132738181663</v>
      </c>
      <c r="D74" s="137">
        <v>128.04568131902258</v>
      </c>
      <c r="E74" s="137">
        <v>120.31917036586994</v>
      </c>
      <c r="F74" s="137">
        <v>165.88524965841916</v>
      </c>
      <c r="G74" s="137">
        <v>125.41462353270313</v>
      </c>
    </row>
    <row r="75" spans="1:7" ht="12.75">
      <c r="A75" s="133">
        <v>34973</v>
      </c>
      <c r="B75" s="137">
        <v>124.86667750349821</v>
      </c>
      <c r="C75" s="137">
        <v>113.88459729564644</v>
      </c>
      <c r="D75" s="137">
        <v>135.6049442754743</v>
      </c>
      <c r="E75" s="137">
        <v>125.75283636872989</v>
      </c>
      <c r="F75" s="137">
        <v>168.01380290467773</v>
      </c>
      <c r="G75" s="137">
        <v>129.1766658494672</v>
      </c>
    </row>
    <row r="76" spans="1:7" ht="12.75">
      <c r="A76" s="133">
        <v>35004</v>
      </c>
      <c r="B76" s="137">
        <v>121.50436768902205</v>
      </c>
      <c r="C76" s="137">
        <v>113.88459729564644</v>
      </c>
      <c r="D76" s="137">
        <v>135.75844343718077</v>
      </c>
      <c r="E76" s="137">
        <v>124.53471284096614</v>
      </c>
      <c r="F76" s="137">
        <v>170.00045260118574</v>
      </c>
      <c r="G76" s="137">
        <v>128.02155270867004</v>
      </c>
    </row>
    <row r="77" spans="1:7" ht="12.75">
      <c r="A77" s="133">
        <v>35034</v>
      </c>
      <c r="B77" s="137">
        <v>116.92298977870496</v>
      </c>
      <c r="C77" s="137">
        <v>113.39341867807072</v>
      </c>
      <c r="D77" s="137">
        <v>139.13043101114437</v>
      </c>
      <c r="E77" s="137">
        <v>119.1558455507738</v>
      </c>
      <c r="F77" s="137">
        <v>174.68326974295465</v>
      </c>
      <c r="G77" s="137">
        <v>126.83951891638262</v>
      </c>
    </row>
    <row r="78" spans="1:7" ht="12.75">
      <c r="A78" s="133">
        <v>35065</v>
      </c>
      <c r="B78" s="137">
        <v>124.07868900342936</v>
      </c>
      <c r="C78" s="137">
        <v>113.26833874193136</v>
      </c>
      <c r="D78" s="137">
        <v>140.13728525774883</v>
      </c>
      <c r="E78" s="137">
        <v>112.30929499987778</v>
      </c>
      <c r="F78" s="137">
        <v>177.80514783746725</v>
      </c>
      <c r="G78" s="137">
        <v>128.83224967002792</v>
      </c>
    </row>
    <row r="79" spans="1:7" ht="12.75">
      <c r="A79" s="133">
        <v>35096</v>
      </c>
      <c r="B79" s="137">
        <v>123.22827618111454</v>
      </c>
      <c r="C79" s="137">
        <v>113.02598629637221</v>
      </c>
      <c r="D79" s="137">
        <v>143.8261796714761</v>
      </c>
      <c r="E79" s="137">
        <v>108.81583689352459</v>
      </c>
      <c r="F79" s="137">
        <v>181.7784472304833</v>
      </c>
      <c r="G79" s="137">
        <v>129.28930610597388</v>
      </c>
    </row>
    <row r="80" spans="1:7" ht="12.75">
      <c r="A80" s="133">
        <v>35125</v>
      </c>
      <c r="B80" s="137">
        <v>126.75682321955651</v>
      </c>
      <c r="C80" s="137">
        <v>111.48572548952068</v>
      </c>
      <c r="D80" s="137">
        <v>146.2541290716797</v>
      </c>
      <c r="E80" s="137">
        <v>107.74067027699684</v>
      </c>
      <c r="F80" s="137">
        <v>183.19748272798898</v>
      </c>
      <c r="G80" s="137">
        <v>130.86536368770544</v>
      </c>
    </row>
    <row r="81" spans="1:7" ht="12.75">
      <c r="A81" s="133">
        <v>35156</v>
      </c>
      <c r="B81" s="137">
        <v>124.69207426813512</v>
      </c>
      <c r="C81" s="137">
        <v>111.27144729692404</v>
      </c>
      <c r="D81" s="137">
        <v>160.14832306311664</v>
      </c>
      <c r="E81" s="137">
        <v>116.16873503441253</v>
      </c>
      <c r="F81" s="137">
        <v>170.00045260118574</v>
      </c>
      <c r="G81" s="137">
        <v>134.12498382138926</v>
      </c>
    </row>
    <row r="82" spans="1:7" ht="12.75">
      <c r="A82" s="133">
        <v>35186</v>
      </c>
      <c r="B82" s="137">
        <v>130.669844259067</v>
      </c>
      <c r="C82" s="137">
        <v>108.539133226799</v>
      </c>
      <c r="D82" s="137">
        <v>167.66859423856422</v>
      </c>
      <c r="E82" s="137">
        <v>116.58954253419667</v>
      </c>
      <c r="F82" s="137">
        <v>161.628143165902</v>
      </c>
      <c r="G82" s="137">
        <v>137.2394490546095</v>
      </c>
    </row>
    <row r="83" spans="1:7" ht="12.75">
      <c r="A83" s="133">
        <v>35217</v>
      </c>
      <c r="B83" s="137">
        <v>130.02553834152448</v>
      </c>
      <c r="C83" s="137">
        <v>108.78305200823655</v>
      </c>
      <c r="D83" s="137">
        <v>158.54318763669303</v>
      </c>
      <c r="E83" s="137">
        <v>110.20673863880552</v>
      </c>
      <c r="F83" s="137">
        <v>172.69662004644664</v>
      </c>
      <c r="G83" s="137">
        <v>134.47441500853304</v>
      </c>
    </row>
    <row r="84" spans="1:7" ht="12.75">
      <c r="A84" s="133">
        <v>35247</v>
      </c>
      <c r="B84" s="137">
        <v>129.73688639522322</v>
      </c>
      <c r="C84" s="137">
        <v>109.03533797221266</v>
      </c>
      <c r="D84" s="137">
        <v>153.07441897615698</v>
      </c>
      <c r="E84" s="137">
        <v>106.52674917093701</v>
      </c>
      <c r="F84" s="137">
        <v>181.7784472304833</v>
      </c>
      <c r="G84" s="137">
        <v>133.06611998968148</v>
      </c>
    </row>
    <row r="85" spans="1:7" ht="12.75">
      <c r="A85" s="133">
        <v>35278</v>
      </c>
      <c r="B85" s="137">
        <v>133.96579638669036</v>
      </c>
      <c r="C85" s="137">
        <v>108.23497903628048</v>
      </c>
      <c r="D85" s="137">
        <v>144.68275387721346</v>
      </c>
      <c r="E85" s="137">
        <v>110.77045387105701</v>
      </c>
      <c r="F85" s="137">
        <v>175.53469104145807</v>
      </c>
      <c r="G85" s="137">
        <v>132.27363145445446</v>
      </c>
    </row>
    <row r="86" spans="1:7" ht="12.75">
      <c r="A86" s="133">
        <v>35309</v>
      </c>
      <c r="B86" s="137">
        <v>133.31770232831033</v>
      </c>
      <c r="C86" s="137">
        <v>107.6000380561157</v>
      </c>
      <c r="D86" s="137">
        <v>126.28650106607725</v>
      </c>
      <c r="E86" s="137">
        <v>114.12477472618218</v>
      </c>
      <c r="F86" s="137">
        <v>169.14903130268232</v>
      </c>
      <c r="G86" s="137">
        <v>126.96402191788019</v>
      </c>
    </row>
    <row r="87" spans="1:7" ht="12.75">
      <c r="A87" s="133">
        <v>35339</v>
      </c>
      <c r="B87" s="137">
        <v>130.0416454996945</v>
      </c>
      <c r="C87" s="137">
        <v>108.539133226799</v>
      </c>
      <c r="D87" s="137">
        <v>119.76400753244369</v>
      </c>
      <c r="E87" s="137">
        <v>109.64692737466318</v>
      </c>
      <c r="F87" s="137">
        <v>157.79674732263652</v>
      </c>
      <c r="G87" s="137">
        <v>122.7610281821139</v>
      </c>
    </row>
    <row r="88" spans="1:7" ht="12.75">
      <c r="A88" s="133">
        <v>35370</v>
      </c>
      <c r="B88" s="137">
        <v>127.86597007195</v>
      </c>
      <c r="C88" s="137">
        <v>106.32692569277707</v>
      </c>
      <c r="D88" s="137">
        <v>113.94985777949415</v>
      </c>
      <c r="E88" s="137">
        <v>110.63986586414845</v>
      </c>
      <c r="F88" s="137">
        <v>152.12060533261362</v>
      </c>
      <c r="G88" s="137">
        <v>119.7880213634835</v>
      </c>
    </row>
    <row r="89" spans="1:7" ht="12.75">
      <c r="A89" s="133">
        <v>35400</v>
      </c>
      <c r="B89" s="137">
        <v>126.62132627096054</v>
      </c>
      <c r="C89" s="137">
        <v>106.5912214248143</v>
      </c>
      <c r="D89" s="137">
        <v>114.41523590949289</v>
      </c>
      <c r="E89" s="137">
        <v>111.02849793212374</v>
      </c>
      <c r="F89" s="137">
        <v>152.40441243211478</v>
      </c>
      <c r="G89" s="137">
        <v>119.60192941084927</v>
      </c>
    </row>
    <row r="90" spans="1:7" ht="12.75">
      <c r="A90" s="133">
        <v>35431</v>
      </c>
      <c r="B90" s="137">
        <v>121.5994119524298</v>
      </c>
      <c r="C90" s="137">
        <v>106.80040098827821</v>
      </c>
      <c r="D90" s="137">
        <v>114.57099981282165</v>
      </c>
      <c r="E90" s="137">
        <v>112.49027559176024</v>
      </c>
      <c r="F90" s="137">
        <v>151.6948946833619</v>
      </c>
      <c r="G90" s="137">
        <v>118.09125502681593</v>
      </c>
    </row>
    <row r="91" spans="1:7" ht="12.75">
      <c r="A91" s="133">
        <v>35462</v>
      </c>
      <c r="B91" s="137">
        <v>125.09040903269705</v>
      </c>
      <c r="C91" s="137">
        <v>105.717740481337</v>
      </c>
      <c r="D91" s="137">
        <v>115.45940458782314</v>
      </c>
      <c r="E91" s="137">
        <v>113.33451335358222</v>
      </c>
      <c r="F91" s="137">
        <v>153.39773728036877</v>
      </c>
      <c r="G91" s="137">
        <v>119.60542111556136</v>
      </c>
    </row>
    <row r="92" spans="1:7" ht="12.75">
      <c r="A92" s="133">
        <v>35490</v>
      </c>
      <c r="B92" s="137">
        <v>129.97273681236686</v>
      </c>
      <c r="C92" s="137">
        <v>105.34857452551381</v>
      </c>
      <c r="D92" s="137">
        <v>118.90123300816136</v>
      </c>
      <c r="E92" s="137">
        <v>111.41543463751091</v>
      </c>
      <c r="F92" s="137">
        <v>157.65484377288595</v>
      </c>
      <c r="G92" s="137">
        <v>122.20822964696158</v>
      </c>
    </row>
    <row r="93" spans="1:7" ht="12.75">
      <c r="A93" s="133">
        <v>35521</v>
      </c>
      <c r="B93" s="137">
        <v>129.84037115046914</v>
      </c>
      <c r="C93" s="137">
        <v>103.90772970894729</v>
      </c>
      <c r="D93" s="137">
        <v>119.07701228149801</v>
      </c>
      <c r="E93" s="137">
        <v>111.93488833914438</v>
      </c>
      <c r="F93" s="137">
        <v>160.35101121814682</v>
      </c>
      <c r="G93" s="137">
        <v>122.23638848506218</v>
      </c>
    </row>
    <row r="94" spans="1:7" ht="12.75">
      <c r="A94" s="133">
        <v>35551</v>
      </c>
      <c r="B94" s="137">
        <v>131.62973839848348</v>
      </c>
      <c r="C94" s="137">
        <v>104.25547406757059</v>
      </c>
      <c r="D94" s="137">
        <v>115.56751053981284</v>
      </c>
      <c r="E94" s="137">
        <v>112.63633097550039</v>
      </c>
      <c r="F94" s="137">
        <v>158.08055442213765</v>
      </c>
      <c r="G94" s="137">
        <v>121.89918450831024</v>
      </c>
    </row>
    <row r="95" spans="1:7" ht="12.75">
      <c r="A95" s="133">
        <v>35582</v>
      </c>
      <c r="B95" s="137">
        <v>125.69141144828333</v>
      </c>
      <c r="C95" s="137">
        <v>103.58815153236594</v>
      </c>
      <c r="D95" s="137">
        <v>109.36559369282713</v>
      </c>
      <c r="E95" s="137">
        <v>109.63473727313398</v>
      </c>
      <c r="F95" s="137">
        <v>162.19575736490427</v>
      </c>
      <c r="G95" s="137">
        <v>117.91382858397795</v>
      </c>
    </row>
    <row r="96" spans="1:7" ht="12.75">
      <c r="A96" s="133">
        <v>35612</v>
      </c>
      <c r="B96" s="137">
        <v>123.84233488824738</v>
      </c>
      <c r="C96" s="137">
        <v>102.64994521137167</v>
      </c>
      <c r="D96" s="137">
        <v>104.81165524732238</v>
      </c>
      <c r="E96" s="137">
        <v>104.84784904541122</v>
      </c>
      <c r="F96" s="137">
        <v>159.21578282014227</v>
      </c>
      <c r="G96" s="137">
        <v>114.9858432888831</v>
      </c>
    </row>
    <row r="97" spans="1:7" ht="12.75">
      <c r="A97" s="133">
        <v>35643</v>
      </c>
      <c r="B97" s="137">
        <v>123.04113172114744</v>
      </c>
      <c r="C97" s="137">
        <v>102.41573410449061</v>
      </c>
      <c r="D97" s="137">
        <v>110.35682359093406</v>
      </c>
      <c r="E97" s="137">
        <v>104.67101953860659</v>
      </c>
      <c r="F97" s="137">
        <v>166.0271532081697</v>
      </c>
      <c r="G97" s="137">
        <v>116.63941713297449</v>
      </c>
    </row>
    <row r="98" spans="1:7" ht="12.75">
      <c r="A98" s="133">
        <v>35674</v>
      </c>
      <c r="B98" s="137">
        <v>120.30060047060189</v>
      </c>
      <c r="C98" s="137">
        <v>104.35874196436387</v>
      </c>
      <c r="D98" s="137">
        <v>109.5624568121768</v>
      </c>
      <c r="E98" s="137">
        <v>108.66684291474739</v>
      </c>
      <c r="F98" s="137">
        <v>160.77672186739855</v>
      </c>
      <c r="G98" s="137">
        <v>115.98513049421699</v>
      </c>
    </row>
    <row r="99" spans="1:7" ht="12.75">
      <c r="A99" s="133">
        <v>35704</v>
      </c>
      <c r="B99" s="137">
        <v>118.83776374145876</v>
      </c>
      <c r="C99" s="137">
        <v>107.14941459879319</v>
      </c>
      <c r="D99" s="137">
        <v>110.77693088572518</v>
      </c>
      <c r="E99" s="137">
        <v>116.88296569865557</v>
      </c>
      <c r="F99" s="137">
        <v>161.91195026540314</v>
      </c>
      <c r="G99" s="137">
        <v>117.51988078159071</v>
      </c>
    </row>
    <row r="100" spans="1:7" ht="12.75">
      <c r="A100" s="133">
        <v>35735</v>
      </c>
      <c r="B100" s="137">
        <v>118.46253180457968</v>
      </c>
      <c r="C100" s="137">
        <v>107.6034250911771</v>
      </c>
      <c r="D100" s="137">
        <v>108.73225693087232</v>
      </c>
      <c r="E100" s="137">
        <v>123.26033342873328</v>
      </c>
      <c r="F100" s="137">
        <v>170.45454396038758</v>
      </c>
      <c r="G100" s="137">
        <v>118.42983359186398</v>
      </c>
    </row>
    <row r="101" spans="1:7" ht="12.75">
      <c r="A101" s="133">
        <v>35765</v>
      </c>
      <c r="B101" s="137">
        <v>109.85815157708207</v>
      </c>
      <c r="C101" s="137">
        <v>107.72584055563709</v>
      </c>
      <c r="D101" s="137">
        <v>107.54555720745562</v>
      </c>
      <c r="E101" s="137">
        <v>120.39873783943868</v>
      </c>
      <c r="F101" s="137">
        <v>174.96707684245578</v>
      </c>
      <c r="G101" s="137">
        <v>115.06067009687152</v>
      </c>
    </row>
    <row r="102" spans="1:7" ht="12.75">
      <c r="A102" s="133">
        <v>35796</v>
      </c>
      <c r="B102" s="137">
        <v>107.23487329155262</v>
      </c>
      <c r="C102" s="137">
        <v>107.5741332834539</v>
      </c>
      <c r="D102" s="137">
        <v>106.13300556779771</v>
      </c>
      <c r="E102" s="137">
        <v>124.59143247503803</v>
      </c>
      <c r="F102" s="137">
        <v>163.89859996191117</v>
      </c>
      <c r="G102" s="137">
        <v>113.53647365597482</v>
      </c>
    </row>
    <row r="103" spans="1:7" ht="12.75">
      <c r="A103" s="133">
        <v>35827</v>
      </c>
      <c r="B103" s="137">
        <v>108.32011890010904</v>
      </c>
      <c r="C103" s="137">
        <v>105.58857710685376</v>
      </c>
      <c r="D103" s="137">
        <v>106.1104759422821</v>
      </c>
      <c r="E103" s="137">
        <v>127.30448409773632</v>
      </c>
      <c r="F103" s="137">
        <v>152.12060533261362</v>
      </c>
      <c r="G103" s="137">
        <v>113.10915867026449</v>
      </c>
    </row>
    <row r="104" spans="1:7" ht="12.75">
      <c r="A104" s="133">
        <v>35855</v>
      </c>
      <c r="B104" s="137">
        <v>109.30048114033033</v>
      </c>
      <c r="C104" s="137">
        <v>102.55422140475987</v>
      </c>
      <c r="D104" s="137">
        <v>106.76549295214906</v>
      </c>
      <c r="E104" s="137">
        <v>130.98447685470168</v>
      </c>
      <c r="F104" s="137">
        <v>139.63309295456327</v>
      </c>
      <c r="G104" s="137">
        <v>112.73922343870278</v>
      </c>
    </row>
    <row r="105" spans="1:7" ht="12.75">
      <c r="A105" s="133">
        <v>35886</v>
      </c>
      <c r="B105" s="137">
        <v>108.22081999590732</v>
      </c>
      <c r="C105" s="137">
        <v>102.19790374283713</v>
      </c>
      <c r="D105" s="137">
        <v>102.89798226307124</v>
      </c>
      <c r="E105" s="137">
        <v>132.98249046226582</v>
      </c>
      <c r="F105" s="137">
        <v>137.50453970830466</v>
      </c>
      <c r="G105" s="137">
        <v>111.3843884568394</v>
      </c>
    </row>
    <row r="106" spans="1:7" ht="12.75">
      <c r="A106" s="133">
        <v>35916</v>
      </c>
      <c r="B106" s="137">
        <v>104.11137564605922</v>
      </c>
      <c r="C106" s="137">
        <v>100.24221330458785</v>
      </c>
      <c r="D106" s="137">
        <v>101.92514105176436</v>
      </c>
      <c r="E106" s="137">
        <v>139.27977471400436</v>
      </c>
      <c r="F106" s="137">
        <v>130.97697641977834</v>
      </c>
      <c r="G106" s="137">
        <v>109.78647723884669</v>
      </c>
    </row>
    <row r="107" spans="1:7" ht="12.75">
      <c r="A107" s="133">
        <v>35947</v>
      </c>
      <c r="B107" s="137">
        <v>104.77627650215263</v>
      </c>
      <c r="C107" s="137">
        <v>98.66523538471368</v>
      </c>
      <c r="D107" s="137">
        <v>100.1090068333924</v>
      </c>
      <c r="E107" s="137">
        <v>129.18324799398607</v>
      </c>
      <c r="F107" s="137">
        <v>114.94187529796365</v>
      </c>
      <c r="G107" s="137">
        <v>106.67412729556185</v>
      </c>
    </row>
    <row r="108" spans="1:7" ht="12.75">
      <c r="A108" s="133">
        <v>35977</v>
      </c>
      <c r="B108" s="137">
        <v>100.80100854702275</v>
      </c>
      <c r="C108" s="137">
        <v>98.54917947798661</v>
      </c>
      <c r="D108" s="137">
        <v>97.41522962677297</v>
      </c>
      <c r="E108" s="137">
        <v>129.3302684718287</v>
      </c>
      <c r="F108" s="137">
        <v>122.60466698449457</v>
      </c>
      <c r="G108" s="137">
        <v>105.11659814045238</v>
      </c>
    </row>
    <row r="109" spans="1:7" ht="12.75">
      <c r="A109" s="133">
        <v>36008</v>
      </c>
      <c r="B109" s="137">
        <v>99.48150435328225</v>
      </c>
      <c r="C109" s="137">
        <v>98.71871243289783</v>
      </c>
      <c r="D109" s="137">
        <v>91.68973101310786</v>
      </c>
      <c r="E109" s="137">
        <v>128.20709624311212</v>
      </c>
      <c r="F109" s="137">
        <v>120.3342101884854</v>
      </c>
      <c r="G109" s="137">
        <v>102.81020780033661</v>
      </c>
    </row>
    <row r="110" spans="1:7" ht="12.75">
      <c r="A110" s="133">
        <v>36039</v>
      </c>
      <c r="B110" s="137">
        <v>99.29996600293207</v>
      </c>
      <c r="C110" s="137">
        <v>95.89040027844375</v>
      </c>
      <c r="D110" s="137">
        <v>91.47452876799224</v>
      </c>
      <c r="E110" s="137">
        <v>130.09711435742148</v>
      </c>
      <c r="F110" s="137">
        <v>102.58336614695926</v>
      </c>
      <c r="G110" s="137">
        <v>101.20217693382699</v>
      </c>
    </row>
    <row r="111" spans="1:7" ht="12.75">
      <c r="A111" s="133">
        <v>36069</v>
      </c>
      <c r="B111" s="137">
        <v>99.29737808029755</v>
      </c>
      <c r="C111" s="137">
        <v>92.94181459806943</v>
      </c>
      <c r="D111" s="137">
        <v>97.89435626885688</v>
      </c>
      <c r="E111" s="137">
        <v>130.0669832245829</v>
      </c>
      <c r="F111" s="137">
        <v>105.89874908204078</v>
      </c>
      <c r="G111" s="137">
        <v>102.68404238250004</v>
      </c>
    </row>
    <row r="112" spans="1:7" ht="12.75">
      <c r="A112" s="133">
        <v>36100</v>
      </c>
      <c r="B112" s="137">
        <v>98.05917840008918</v>
      </c>
      <c r="C112" s="137">
        <v>92.94181459806943</v>
      </c>
      <c r="D112" s="137">
        <v>98.7144917915143</v>
      </c>
      <c r="E112" s="137">
        <v>130.17942175910798</v>
      </c>
      <c r="F112" s="137">
        <v>114.39453303463998</v>
      </c>
      <c r="G112" s="137">
        <v>103.10522536297637</v>
      </c>
    </row>
    <row r="113" spans="1:7" ht="12.75">
      <c r="A113" s="133">
        <v>36130</v>
      </c>
      <c r="B113" s="137">
        <v>99.54048615958847</v>
      </c>
      <c r="C113" s="137">
        <v>93.07569618752454</v>
      </c>
      <c r="D113" s="137">
        <v>96.56944011464127</v>
      </c>
      <c r="E113" s="137">
        <v>126.6873707919479</v>
      </c>
      <c r="F113" s="137">
        <v>114.6129170689964</v>
      </c>
      <c r="G113" s="137">
        <v>102.58117768413548</v>
      </c>
    </row>
    <row r="114" spans="1:7" ht="12.75">
      <c r="A114" s="133">
        <v>36161</v>
      </c>
      <c r="B114" s="137">
        <v>97.67242008300877</v>
      </c>
      <c r="C114" s="137">
        <v>93.04004482206845</v>
      </c>
      <c r="D114" s="137">
        <v>97.07247504608851</v>
      </c>
      <c r="E114" s="137">
        <v>119.34164732070549</v>
      </c>
      <c r="F114" s="137">
        <v>115.08377884771421</v>
      </c>
      <c r="G114" s="137">
        <v>101.05685488888315</v>
      </c>
    </row>
    <row r="115" spans="1:7" ht="12.75">
      <c r="A115" s="133">
        <v>36192</v>
      </c>
      <c r="B115" s="137">
        <v>98.08981652347455</v>
      </c>
      <c r="C115" s="137">
        <v>91.8096722860407</v>
      </c>
      <c r="D115" s="137">
        <v>93.38916390149195</v>
      </c>
      <c r="E115" s="137">
        <v>105.85264945502497</v>
      </c>
      <c r="F115" s="137">
        <v>96.7782209298904</v>
      </c>
      <c r="G115" s="137">
        <v>96.76583797641455</v>
      </c>
    </row>
    <row r="116" spans="1:7" ht="12.75">
      <c r="A116" s="133">
        <v>36220</v>
      </c>
      <c r="B116" s="137">
        <v>98.42712902559785</v>
      </c>
      <c r="C116" s="137">
        <v>90.74883270492413</v>
      </c>
      <c r="D116" s="137">
        <v>93.6895623631718</v>
      </c>
      <c r="E116" s="137">
        <v>96.51952871759765</v>
      </c>
      <c r="F116" s="137">
        <v>85.42593694984458</v>
      </c>
      <c r="G116" s="137">
        <v>94.64645825734505</v>
      </c>
    </row>
    <row r="117" spans="1:7" ht="12.75">
      <c r="A117" s="133">
        <v>36251</v>
      </c>
      <c r="B117" s="137">
        <v>95.93672213799866</v>
      </c>
      <c r="C117" s="137">
        <v>85.7941492960541</v>
      </c>
      <c r="D117" s="137">
        <v>91.50342219730699</v>
      </c>
      <c r="E117" s="137">
        <v>100.54486410675885</v>
      </c>
      <c r="F117" s="137">
        <v>76.91172396481024</v>
      </c>
      <c r="G117" s="137">
        <v>92.31371822489879</v>
      </c>
    </row>
    <row r="118" spans="1:7" ht="12.75">
      <c r="A118" s="133">
        <v>36281</v>
      </c>
      <c r="B118" s="137">
        <v>96.14712664668133</v>
      </c>
      <c r="C118" s="137">
        <v>84.88501698712072</v>
      </c>
      <c r="D118" s="137">
        <v>90.10646055539675</v>
      </c>
      <c r="E118" s="137">
        <v>96.78589674673424</v>
      </c>
      <c r="F118" s="137">
        <v>81.59454110657913</v>
      </c>
      <c r="G118" s="137">
        <v>91.66065857736784</v>
      </c>
    </row>
    <row r="119" spans="1:7" ht="12.75">
      <c r="A119" s="133">
        <v>36312</v>
      </c>
      <c r="B119" s="137">
        <v>96.67286237342158</v>
      </c>
      <c r="C119" s="137">
        <v>84.56377676002634</v>
      </c>
      <c r="D119" s="137">
        <v>91.25169361962821</v>
      </c>
      <c r="E119" s="137">
        <v>86.61766506524448</v>
      </c>
      <c r="F119" s="137">
        <v>85.62589195176587</v>
      </c>
      <c r="G119" s="137">
        <v>90.95107037547574</v>
      </c>
    </row>
    <row r="120" spans="1:7" ht="12.75">
      <c r="A120" s="133">
        <v>36342</v>
      </c>
      <c r="B120" s="137">
        <v>97.77747549777335</v>
      </c>
      <c r="C120" s="137">
        <v>83.13850611233534</v>
      </c>
      <c r="D120" s="137">
        <v>87.91470282553864</v>
      </c>
      <c r="E120" s="137">
        <v>77.93338016096386</v>
      </c>
      <c r="F120" s="137">
        <v>76.33120944310338</v>
      </c>
      <c r="G120" s="137">
        <v>88.29012623032406</v>
      </c>
    </row>
    <row r="121" spans="1:7" ht="12.75">
      <c r="A121" s="133">
        <v>36373</v>
      </c>
      <c r="B121" s="137">
        <v>100.27932280343546</v>
      </c>
      <c r="C121" s="137">
        <v>83.12068042960729</v>
      </c>
      <c r="D121" s="137">
        <v>90.35205393228875</v>
      </c>
      <c r="E121" s="137">
        <v>83.478128112109</v>
      </c>
      <c r="F121" s="137">
        <v>81.59454110657913</v>
      </c>
      <c r="G121" s="137">
        <v>90.98204472699601</v>
      </c>
    </row>
    <row r="122" spans="1:7" ht="12.75">
      <c r="A122" s="133">
        <v>36404</v>
      </c>
      <c r="B122" s="137">
        <v>98.6533636883635</v>
      </c>
      <c r="C122" s="137">
        <v>83.84252035878782</v>
      </c>
      <c r="D122" s="137">
        <v>89.50384673306812</v>
      </c>
      <c r="E122" s="137">
        <v>85.98782353103442</v>
      </c>
      <c r="F122" s="137">
        <v>94.6496676836318</v>
      </c>
      <c r="G122" s="137">
        <v>91.60505110723955</v>
      </c>
    </row>
    <row r="123" spans="1:7" ht="12.75">
      <c r="A123" s="133">
        <v>36434</v>
      </c>
      <c r="B123" s="137">
        <v>98.33783207911286</v>
      </c>
      <c r="C123" s="137">
        <v>83.994227630971</v>
      </c>
      <c r="D123" s="137">
        <v>87.02240066553026</v>
      </c>
      <c r="E123" s="137">
        <v>84.45542338141958</v>
      </c>
      <c r="F123" s="137">
        <v>96.06870318113752</v>
      </c>
      <c r="G123" s="137">
        <v>90.73281643126533</v>
      </c>
    </row>
    <row r="124" spans="1:7" ht="12.75">
      <c r="A124" s="133">
        <v>36465</v>
      </c>
      <c r="B124" s="137">
        <v>98.85364491144917</v>
      </c>
      <c r="C124" s="137">
        <v>84.717779423016</v>
      </c>
      <c r="D124" s="137">
        <v>86.47249260122796</v>
      </c>
      <c r="E124" s="137">
        <v>81.92350010215485</v>
      </c>
      <c r="F124" s="137">
        <v>92.23730733787207</v>
      </c>
      <c r="G124" s="137">
        <v>90.24919116334097</v>
      </c>
    </row>
    <row r="125" spans="1:7" ht="12.75">
      <c r="A125" s="133">
        <v>36495</v>
      </c>
      <c r="B125" s="137">
        <v>96.51476502139784</v>
      </c>
      <c r="C125" s="137">
        <v>86.27075008121138</v>
      </c>
      <c r="D125" s="137">
        <v>84.68271756882473</v>
      </c>
      <c r="E125" s="137">
        <v>79.39508041342397</v>
      </c>
      <c r="F125" s="137">
        <v>85.28403340009402</v>
      </c>
      <c r="G125" s="137">
        <v>88.35222317456288</v>
      </c>
    </row>
    <row r="126" spans="1:7" ht="12.75">
      <c r="A126" s="133">
        <v>36526</v>
      </c>
      <c r="B126" s="137">
        <v>93.26511558976438</v>
      </c>
      <c r="C126" s="137">
        <v>88.80741738148393</v>
      </c>
      <c r="D126" s="137">
        <v>87.05054707396366</v>
      </c>
      <c r="E126" s="137">
        <v>77.46584520176486</v>
      </c>
      <c r="F126" s="137">
        <v>79.63492065764262</v>
      </c>
      <c r="G126" s="137">
        <v>87.61114342050622</v>
      </c>
    </row>
    <row r="127" spans="1:7" ht="12.75">
      <c r="A127" s="133">
        <v>36557</v>
      </c>
      <c r="B127" s="137">
        <v>98.52821204111648</v>
      </c>
      <c r="C127" s="137">
        <v>89.22847410903431</v>
      </c>
      <c r="D127" s="137">
        <v>88.19297952137592</v>
      </c>
      <c r="E127" s="137">
        <v>73.74109210962634</v>
      </c>
      <c r="F127" s="137">
        <v>75.0669778180528</v>
      </c>
      <c r="G127" s="137">
        <v>88.96254959159356</v>
      </c>
    </row>
    <row r="128" spans="1:7" ht="12.75">
      <c r="A128" s="133">
        <v>36586</v>
      </c>
      <c r="B128" s="137">
        <v>99.47705105103049</v>
      </c>
      <c r="C128" s="137">
        <v>88.55034228938945</v>
      </c>
      <c r="D128" s="137">
        <v>86.69054558916886</v>
      </c>
      <c r="E128" s="137">
        <v>75.24539489404626</v>
      </c>
      <c r="F128" s="137">
        <v>72.93842457179422</v>
      </c>
      <c r="G128" s="137">
        <v>88.83010432060107</v>
      </c>
    </row>
    <row r="129" spans="1:7" ht="12.75">
      <c r="A129" s="133">
        <v>36617</v>
      </c>
      <c r="B129" s="137">
        <v>96.86509547317753</v>
      </c>
      <c r="C129" s="137">
        <v>88.9508757335892</v>
      </c>
      <c r="D129" s="137">
        <v>86.07814505711254</v>
      </c>
      <c r="E129" s="137">
        <v>77.27192626322747</v>
      </c>
      <c r="F129" s="137">
        <v>85.42593694984458</v>
      </c>
      <c r="G129" s="137">
        <v>89.01150932225252</v>
      </c>
    </row>
    <row r="130" spans="1:7" ht="12.75">
      <c r="A130" s="133">
        <v>36647</v>
      </c>
      <c r="B130" s="137">
        <v>96.8220823112493</v>
      </c>
      <c r="C130" s="137">
        <v>89.73840081634017</v>
      </c>
      <c r="D130" s="137">
        <v>86.27943811762441</v>
      </c>
      <c r="E130" s="137">
        <v>70.03406743806471</v>
      </c>
      <c r="F130" s="137">
        <v>98.05535287764555</v>
      </c>
      <c r="G130" s="137">
        <v>89.06908923389612</v>
      </c>
    </row>
    <row r="131" spans="1:7" ht="12.75">
      <c r="A131" s="133">
        <v>36678</v>
      </c>
      <c r="B131" s="137">
        <v>97.44518544511428</v>
      </c>
      <c r="C131" s="137">
        <v>93.89031821851123</v>
      </c>
      <c r="D131" s="137">
        <v>82.45249960078257</v>
      </c>
      <c r="E131" s="137">
        <v>67.40783573487803</v>
      </c>
      <c r="F131" s="137">
        <v>118.7732711412291</v>
      </c>
      <c r="G131" s="137">
        <v>90.06506492777739</v>
      </c>
    </row>
    <row r="132" spans="1:7" ht="12.75">
      <c r="A132" s="133">
        <v>36708</v>
      </c>
      <c r="B132" s="137">
        <v>96.7157704314847</v>
      </c>
      <c r="C132" s="137">
        <v>97.21327921694719</v>
      </c>
      <c r="D132" s="137">
        <v>78.57124477354496</v>
      </c>
      <c r="E132" s="137">
        <v>66.99292982628188</v>
      </c>
      <c r="F132" s="137">
        <v>136.65311840980127</v>
      </c>
      <c r="G132" s="137">
        <v>90.54612977640642</v>
      </c>
    </row>
    <row r="133" spans="1:7" ht="12.75">
      <c r="A133" s="133">
        <v>36739</v>
      </c>
      <c r="B133" s="137">
        <v>94.7447298168023</v>
      </c>
      <c r="C133" s="137">
        <v>97.85575967113594</v>
      </c>
      <c r="D133" s="137">
        <v>77.77976270645985</v>
      </c>
      <c r="E133" s="137">
        <v>65.34201451989466</v>
      </c>
      <c r="F133" s="137">
        <v>148.1473059395976</v>
      </c>
      <c r="G133" s="137">
        <v>90.34970100204745</v>
      </c>
    </row>
    <row r="134" spans="1:7" ht="12.75">
      <c r="A134" s="133">
        <v>36770</v>
      </c>
      <c r="B134" s="137">
        <v>93.41424740974756</v>
      </c>
      <c r="C134" s="137">
        <v>100.16412408274256</v>
      </c>
      <c r="D134" s="137">
        <v>80.80560172076953</v>
      </c>
      <c r="E134" s="137">
        <v>60.66914643936301</v>
      </c>
      <c r="F134" s="137">
        <v>142.3292603998241</v>
      </c>
      <c r="G134" s="137">
        <v>90.01467095212585</v>
      </c>
    </row>
    <row r="135" spans="1:7" ht="12.75">
      <c r="A135" s="133">
        <v>36800</v>
      </c>
      <c r="B135" s="137">
        <v>92.74076656007888</v>
      </c>
      <c r="C135" s="137">
        <v>102.859413875014</v>
      </c>
      <c r="D135" s="137">
        <v>84.89792788494944</v>
      </c>
      <c r="E135" s="137">
        <v>58.3429819389745</v>
      </c>
      <c r="F135" s="137">
        <v>152.5334156591606</v>
      </c>
      <c r="G135" s="137">
        <v>91.7497598685759</v>
      </c>
    </row>
    <row r="136" spans="1:7" ht="12.75">
      <c r="A136" s="133">
        <v>36831</v>
      </c>
      <c r="B136" s="137">
        <v>92.95006406637928</v>
      </c>
      <c r="C136" s="137">
        <v>103.63007715222304</v>
      </c>
      <c r="D136" s="137">
        <v>86.22530197945697</v>
      </c>
      <c r="E136" s="137">
        <v>60.269693163702364</v>
      </c>
      <c r="F136" s="137">
        <v>140.91022490231842</v>
      </c>
      <c r="G136" s="137">
        <v>91.746534508407</v>
      </c>
    </row>
    <row r="137" spans="1:7" ht="12.75">
      <c r="A137" s="133">
        <v>36861</v>
      </c>
      <c r="B137" s="137">
        <v>96.69160657358994</v>
      </c>
      <c r="C137" s="137">
        <v>104.40074042943208</v>
      </c>
      <c r="D137" s="137">
        <v>89.38304139046353</v>
      </c>
      <c r="E137" s="137">
        <v>61.040444382839574</v>
      </c>
      <c r="F137" s="137">
        <v>142.18735685007354</v>
      </c>
      <c r="G137" s="137">
        <v>94.23319115874651</v>
      </c>
    </row>
    <row r="138" spans="1:7" ht="12.75">
      <c r="A138" s="133">
        <v>36892</v>
      </c>
      <c r="B138" s="137">
        <v>90.0620574491336</v>
      </c>
      <c r="C138" s="137">
        <v>103.85249495614576</v>
      </c>
      <c r="D138" s="137">
        <v>89.31412816530153</v>
      </c>
      <c r="E138" s="137">
        <v>59.942532082729</v>
      </c>
      <c r="F138" s="137">
        <v>146.48961447205656</v>
      </c>
      <c r="G138" s="137">
        <v>91.97527117355394</v>
      </c>
    </row>
    <row r="139" spans="1:7" ht="12.75">
      <c r="A139" s="133">
        <v>36923</v>
      </c>
      <c r="B139" s="137">
        <v>96.04000449364266</v>
      </c>
      <c r="C139" s="137">
        <v>103.54908041177944</v>
      </c>
      <c r="D139" s="137">
        <v>87.68672730116778</v>
      </c>
      <c r="E139" s="137">
        <v>57.78450968484879</v>
      </c>
      <c r="F139" s="137">
        <v>140.10137466874014</v>
      </c>
      <c r="G139" s="137">
        <v>92.79231786094819</v>
      </c>
    </row>
    <row r="140" spans="1:7" ht="12.75">
      <c r="A140" s="133">
        <v>36951</v>
      </c>
      <c r="B140" s="137">
        <v>100.69611660829993</v>
      </c>
      <c r="C140" s="137">
        <v>104.70536491340377</v>
      </c>
      <c r="D140" s="137">
        <v>86.6479753729531</v>
      </c>
      <c r="E140" s="137">
        <v>60.834806641456254</v>
      </c>
      <c r="F140" s="137">
        <v>131.59619190959896</v>
      </c>
      <c r="G140" s="137">
        <v>94.13967350767216</v>
      </c>
    </row>
    <row r="141" spans="1:7" ht="12.75">
      <c r="A141" s="133">
        <v>36982</v>
      </c>
      <c r="B141" s="137">
        <v>99.4318648462955</v>
      </c>
      <c r="C141" s="137">
        <v>104.89218967162732</v>
      </c>
      <c r="D141" s="137">
        <v>84.32555144725633</v>
      </c>
      <c r="E141" s="137">
        <v>60.4496316355254</v>
      </c>
      <c r="F141" s="137">
        <v>124.09465425687556</v>
      </c>
      <c r="G141" s="137">
        <v>92.50621487122581</v>
      </c>
    </row>
    <row r="142" spans="1:7" ht="12.75">
      <c r="A142" s="133">
        <v>37012</v>
      </c>
      <c r="B142" s="137">
        <v>100.07491141322255</v>
      </c>
      <c r="C142" s="137">
        <v>109.2311726724159</v>
      </c>
      <c r="D142" s="137">
        <v>84.26858403288028</v>
      </c>
      <c r="E142" s="137">
        <v>58.16061442941339</v>
      </c>
      <c r="F142" s="137">
        <v>136.00165211321908</v>
      </c>
      <c r="G142" s="137">
        <v>93.97599975096351</v>
      </c>
    </row>
    <row r="143" spans="1:7" ht="12.75">
      <c r="A143" s="133">
        <v>37043</v>
      </c>
      <c r="B143" s="137">
        <v>96.9689646930139</v>
      </c>
      <c r="C143" s="137">
        <v>109.83407723036625</v>
      </c>
      <c r="D143" s="137">
        <v>83.57392016399197</v>
      </c>
      <c r="E143" s="137">
        <v>61.844862072909976</v>
      </c>
      <c r="F143" s="137">
        <v>128.31459553398184</v>
      </c>
      <c r="G143" s="137">
        <v>92.777384156385</v>
      </c>
    </row>
    <row r="144" spans="1:7" ht="12.75">
      <c r="A144" s="133">
        <v>37073</v>
      </c>
      <c r="B144" s="137">
        <v>96.5985627099384</v>
      </c>
      <c r="C144" s="137">
        <v>110.56018364754595</v>
      </c>
      <c r="D144" s="137">
        <v>87.05818651122856</v>
      </c>
      <c r="E144" s="137">
        <v>75.36984046854435</v>
      </c>
      <c r="F144" s="137">
        <v>124.79127168292385</v>
      </c>
      <c r="G144" s="137">
        <v>95.37714245844147</v>
      </c>
    </row>
    <row r="145" spans="1:7" ht="12.75">
      <c r="A145" s="133">
        <v>37104</v>
      </c>
      <c r="B145" s="137">
        <v>97.1724858485537</v>
      </c>
      <c r="C145" s="137">
        <v>109.5716256057344</v>
      </c>
      <c r="D145" s="137">
        <v>86.69503881466434</v>
      </c>
      <c r="E145" s="137">
        <v>79.63387994504858</v>
      </c>
      <c r="F145" s="137">
        <v>115.13313660414912</v>
      </c>
      <c r="G145" s="137">
        <v>95.21946436102353</v>
      </c>
    </row>
    <row r="146" spans="1:7" ht="12.75">
      <c r="A146" s="133">
        <v>37135</v>
      </c>
      <c r="B146" s="137">
        <v>97.87456653798235</v>
      </c>
      <c r="C146" s="137">
        <v>108.97765567954676</v>
      </c>
      <c r="D146" s="137">
        <v>85.81481863533287</v>
      </c>
      <c r="E146" s="137">
        <v>72.9297589472592</v>
      </c>
      <c r="F146" s="137">
        <v>108.4143120094373</v>
      </c>
      <c r="G146" s="137">
        <v>93.69099718774454</v>
      </c>
    </row>
    <row r="147" spans="1:7" ht="12.75">
      <c r="A147" s="133">
        <v>37165</v>
      </c>
      <c r="B147" s="137">
        <v>95.81666837531748</v>
      </c>
      <c r="C147" s="137">
        <v>110.72880801767289</v>
      </c>
      <c r="D147" s="137">
        <v>85.28421238254943</v>
      </c>
      <c r="E147" s="137">
        <v>69.3717971004639</v>
      </c>
      <c r="F147" s="137">
        <v>96.3648497197474</v>
      </c>
      <c r="G147" s="137">
        <v>91.753278342807</v>
      </c>
    </row>
    <row r="148" spans="1:7" ht="12.75">
      <c r="A148" s="133">
        <v>37196</v>
      </c>
      <c r="B148" s="137">
        <v>93.7681687178667</v>
      </c>
      <c r="C148" s="137">
        <v>107.33998914109013</v>
      </c>
      <c r="D148" s="137">
        <v>86.63040395977549</v>
      </c>
      <c r="E148" s="137">
        <v>75.74652037079608</v>
      </c>
      <c r="F148" s="137">
        <v>108.88968890110174</v>
      </c>
      <c r="G148" s="137">
        <v>92.64498199693527</v>
      </c>
    </row>
    <row r="149" spans="1:7" ht="12.75">
      <c r="A149" s="133">
        <v>37226</v>
      </c>
      <c r="B149" s="137">
        <v>93.39158422446097</v>
      </c>
      <c r="C149" s="137">
        <v>101.46488439102781</v>
      </c>
      <c r="D149" s="137">
        <v>86.96579379524023</v>
      </c>
      <c r="E149" s="137">
        <v>79.20966863633735</v>
      </c>
      <c r="F149" s="137">
        <v>111.11047945469821</v>
      </c>
      <c r="G149" s="137">
        <v>92.27078179301202</v>
      </c>
    </row>
    <row r="150" spans="1:7" ht="12.75">
      <c r="A150" s="133">
        <v>37257</v>
      </c>
      <c r="B150" s="137">
        <v>91.42189418412029</v>
      </c>
      <c r="C150" s="137">
        <v>94.7909347135218</v>
      </c>
      <c r="D150" s="137">
        <v>87.13636945380809</v>
      </c>
      <c r="E150" s="137">
        <v>77.2241351014356</v>
      </c>
      <c r="F150" s="137">
        <v>110.48204944866002</v>
      </c>
      <c r="G150" s="137">
        <v>90.1877394952914</v>
      </c>
    </row>
    <row r="151" spans="1:7" ht="12.75">
      <c r="A151" s="133">
        <v>37288</v>
      </c>
      <c r="B151" s="137">
        <v>92.0808375742673</v>
      </c>
      <c r="C151" s="137">
        <v>94.75062870904885</v>
      </c>
      <c r="D151" s="137">
        <v>85.31035767076823</v>
      </c>
      <c r="E151" s="137">
        <v>74.80139468932917</v>
      </c>
      <c r="F151" s="137">
        <v>92.88375684229126</v>
      </c>
      <c r="G151" s="137">
        <v>88.30213830663008</v>
      </c>
    </row>
    <row r="152" spans="1:7" ht="12.75">
      <c r="A152" s="133">
        <v>37316</v>
      </c>
      <c r="B152" s="137">
        <v>94.41048468796713</v>
      </c>
      <c r="C152" s="137">
        <v>91.16967948971038</v>
      </c>
      <c r="D152" s="137">
        <v>84.46229004238909</v>
      </c>
      <c r="E152" s="137">
        <v>74.46264171198231</v>
      </c>
      <c r="F152" s="137">
        <v>95.03990244544586</v>
      </c>
      <c r="G152" s="137">
        <v>88.38810029100719</v>
      </c>
    </row>
    <row r="153" spans="1:7" ht="12.75">
      <c r="A153" s="133">
        <v>37347</v>
      </c>
      <c r="B153" s="137">
        <v>91.20161082052574</v>
      </c>
      <c r="C153" s="137">
        <v>88.1561899626856</v>
      </c>
      <c r="D153" s="137">
        <v>82.53923609908071</v>
      </c>
      <c r="E153" s="137">
        <v>76.94825923668218</v>
      </c>
      <c r="F153" s="137">
        <v>97.70704416462132</v>
      </c>
      <c r="G153" s="137">
        <v>86.7910028288506</v>
      </c>
    </row>
    <row r="154" spans="1:7" ht="12.75">
      <c r="A154" s="133">
        <v>37377</v>
      </c>
      <c r="B154" s="137">
        <v>89.63868542947304</v>
      </c>
      <c r="C154" s="137">
        <v>80.73377025211121</v>
      </c>
      <c r="D154" s="137">
        <v>84.55451886768965</v>
      </c>
      <c r="E154" s="137">
        <v>80.86463644967083</v>
      </c>
      <c r="F154" s="137">
        <v>86.16013357681491</v>
      </c>
      <c r="G154" s="137">
        <v>85.27271784965859</v>
      </c>
    </row>
    <row r="155" spans="1:7" ht="12.75">
      <c r="A155" s="133">
        <v>37408</v>
      </c>
      <c r="B155" s="137">
        <v>90.12595665465079</v>
      </c>
      <c r="C155" s="137">
        <v>76.30200121554547</v>
      </c>
      <c r="D155" s="137">
        <v>87.30495931069626</v>
      </c>
      <c r="E155" s="137">
        <v>87.84620625232786</v>
      </c>
      <c r="F155" s="137">
        <v>81.59454110657913</v>
      </c>
      <c r="G155" s="137">
        <v>86.10471939637478</v>
      </c>
    </row>
    <row r="156" spans="1:7" ht="12.75">
      <c r="A156" s="133">
        <v>37438</v>
      </c>
      <c r="B156" s="137">
        <v>90.65686692035909</v>
      </c>
      <c r="C156" s="137">
        <v>72.67323771932314</v>
      </c>
      <c r="D156" s="137">
        <v>93.4717299095426</v>
      </c>
      <c r="E156" s="137">
        <v>88.7743004397208</v>
      </c>
      <c r="F156" s="137">
        <v>90.63318025373515</v>
      </c>
      <c r="G156" s="137">
        <v>88.13752382335576</v>
      </c>
    </row>
    <row r="157" spans="1:7" ht="12.75">
      <c r="A157" s="133">
        <v>37469</v>
      </c>
      <c r="B157" s="137">
        <v>88.297792230845</v>
      </c>
      <c r="C157" s="137">
        <v>71.67922422486497</v>
      </c>
      <c r="D157" s="137">
        <v>100.33633621028504</v>
      </c>
      <c r="E157" s="137">
        <v>93.93116058602617</v>
      </c>
      <c r="F157" s="137">
        <v>89.32183440663296</v>
      </c>
      <c r="G157" s="137">
        <v>89.65033710950887</v>
      </c>
    </row>
    <row r="158" spans="1:7" ht="12.75">
      <c r="A158" s="133">
        <v>37500</v>
      </c>
      <c r="B158" s="137">
        <v>88.16430860852282</v>
      </c>
      <c r="C158" s="137">
        <v>73.87171829179464</v>
      </c>
      <c r="D158" s="137">
        <v>110.87371198699569</v>
      </c>
      <c r="E158" s="137">
        <v>90.02376797628452</v>
      </c>
      <c r="F158" s="137">
        <v>98.76487062639839</v>
      </c>
      <c r="G158" s="137">
        <v>92.95899441090427</v>
      </c>
    </row>
    <row r="159" spans="1:7" ht="12.75">
      <c r="A159" s="133">
        <v>37530</v>
      </c>
      <c r="B159" s="137">
        <v>86.29449646565631</v>
      </c>
      <c r="C159" s="137">
        <v>75.82064491863292</v>
      </c>
      <c r="D159" s="137">
        <v>110.03224454854622</v>
      </c>
      <c r="E159" s="137">
        <v>93.36709186665577</v>
      </c>
      <c r="F159" s="137">
        <v>106.56956586267987</v>
      </c>
      <c r="G159" s="137">
        <v>93.44430144783452</v>
      </c>
    </row>
    <row r="160" spans="1:7" ht="12.75">
      <c r="A160" s="133">
        <v>37561</v>
      </c>
      <c r="B160" s="137">
        <v>86.7781130512924</v>
      </c>
      <c r="C160" s="137">
        <v>80.46914287643146</v>
      </c>
      <c r="D160" s="137">
        <v>107.48050095074362</v>
      </c>
      <c r="E160" s="137">
        <v>101.52038267365661</v>
      </c>
      <c r="F160" s="137">
        <v>111.11047945469821</v>
      </c>
      <c r="G160" s="137">
        <v>95.18098778391692</v>
      </c>
    </row>
    <row r="161" spans="1:7" ht="12.75">
      <c r="A161" s="133">
        <v>37591</v>
      </c>
      <c r="B161" s="137">
        <v>85.48827994922695</v>
      </c>
      <c r="C161" s="137">
        <v>86.40742212141363</v>
      </c>
      <c r="D161" s="137">
        <v>101.3043450496354</v>
      </c>
      <c r="E161" s="137">
        <v>104.43271614317769</v>
      </c>
      <c r="F161" s="137">
        <v>112.81332205170507</v>
      </c>
      <c r="G161" s="137">
        <v>94.58768098641723</v>
      </c>
    </row>
    <row r="162" spans="1:7" ht="12.75">
      <c r="A162" s="133">
        <v>37622</v>
      </c>
      <c r="B162" s="137">
        <v>89.11041491590143</v>
      </c>
      <c r="C162" s="137">
        <v>89.3251173305928</v>
      </c>
      <c r="D162" s="137">
        <v>98.51183114536036</v>
      </c>
      <c r="E162" s="137">
        <v>102.01839327387117</v>
      </c>
      <c r="F162" s="137">
        <v>116.21900724571881</v>
      </c>
      <c r="G162" s="137">
        <v>95.48046835493597</v>
      </c>
    </row>
    <row r="163" spans="1:7" ht="12.75">
      <c r="A163" s="133">
        <v>37653</v>
      </c>
      <c r="B163" s="137">
        <v>91.1901116900476</v>
      </c>
      <c r="C163" s="137">
        <v>92.67028986395314</v>
      </c>
      <c r="D163" s="137">
        <v>98.47429687768116</v>
      </c>
      <c r="E163" s="137">
        <v>99.0246810237506</v>
      </c>
      <c r="F163" s="137">
        <v>127.71319477551518</v>
      </c>
      <c r="G163" s="137">
        <v>97.15823108695699</v>
      </c>
    </row>
    <row r="164" spans="1:7" ht="12.75">
      <c r="A164" s="133">
        <v>37681</v>
      </c>
      <c r="B164" s="137">
        <v>91.33514131537797</v>
      </c>
      <c r="C164" s="137">
        <v>93.78268472314258</v>
      </c>
      <c r="D164" s="137">
        <v>95.82881509274114</v>
      </c>
      <c r="E164" s="137">
        <v>95.02934069225188</v>
      </c>
      <c r="F164" s="137">
        <v>116.78662144472109</v>
      </c>
      <c r="G164" s="137">
        <v>95.32346041135892</v>
      </c>
    </row>
    <row r="165" spans="1:7" ht="12.75">
      <c r="A165" s="133">
        <v>37712</v>
      </c>
      <c r="B165" s="137">
        <v>91.22615628535728</v>
      </c>
      <c r="C165" s="137">
        <v>91.9700045204395</v>
      </c>
      <c r="D165" s="137">
        <v>95.52771370759046</v>
      </c>
      <c r="E165" s="137">
        <v>95.55015869987515</v>
      </c>
      <c r="F165" s="137">
        <v>109.97525105669361</v>
      </c>
      <c r="G165" s="137">
        <v>94.4825685338385</v>
      </c>
    </row>
    <row r="166" spans="1:7" ht="12.75">
      <c r="A166" s="133">
        <v>37742</v>
      </c>
      <c r="B166" s="137">
        <v>93.17439038859794</v>
      </c>
      <c r="C166" s="137">
        <v>91.68143390957525</v>
      </c>
      <c r="D166" s="137">
        <v>97.44792158977235</v>
      </c>
      <c r="E166" s="137">
        <v>97.8361479097633</v>
      </c>
      <c r="F166" s="137">
        <v>101.74484517116042</v>
      </c>
      <c r="G166" s="137">
        <v>95.36202036481959</v>
      </c>
    </row>
    <row r="167" spans="1:7" ht="12.75">
      <c r="A167" s="133">
        <v>37773</v>
      </c>
      <c r="B167" s="137">
        <v>95.9842501516597</v>
      </c>
      <c r="C167" s="137">
        <v>91.59953204347083</v>
      </c>
      <c r="D167" s="137">
        <v>95.69112797367605</v>
      </c>
      <c r="E167" s="137">
        <v>99.64090669432778</v>
      </c>
      <c r="F167" s="137">
        <v>95.35918543238465</v>
      </c>
      <c r="G167" s="137">
        <v>95.64229273357874</v>
      </c>
    </row>
    <row r="168" spans="1:7" ht="12.75">
      <c r="A168" s="133">
        <v>37803</v>
      </c>
      <c r="B168" s="137">
        <v>96.57739384915325</v>
      </c>
      <c r="C168" s="137">
        <v>92.71636853282958</v>
      </c>
      <c r="D168" s="137">
        <v>92.69893027253515</v>
      </c>
      <c r="E168" s="137">
        <v>95.2434661227406</v>
      </c>
      <c r="F168" s="137">
        <v>97.06202802939153</v>
      </c>
      <c r="G168" s="137">
        <v>94.72356460374223</v>
      </c>
    </row>
    <row r="169" spans="1:7" ht="12.75">
      <c r="A169" s="133">
        <v>37834</v>
      </c>
      <c r="B169" s="137">
        <v>97.70604351703697</v>
      </c>
      <c r="C169" s="137">
        <v>93.59798454569872</v>
      </c>
      <c r="D169" s="137">
        <v>97.63517719910581</v>
      </c>
      <c r="E169" s="137">
        <v>92.68283015883361</v>
      </c>
      <c r="F169" s="137">
        <v>96.92012447964096</v>
      </c>
      <c r="G169" s="137">
        <v>96.23013263058644</v>
      </c>
    </row>
    <row r="170" spans="1:7" ht="12.75">
      <c r="A170" s="133">
        <v>37865</v>
      </c>
      <c r="B170" s="137">
        <v>102.7861865485888</v>
      </c>
      <c r="C170" s="137">
        <v>96.45588582497456</v>
      </c>
      <c r="D170" s="137">
        <v>97.54011437118713</v>
      </c>
      <c r="E170" s="137">
        <v>96.93757022841262</v>
      </c>
      <c r="F170" s="137">
        <v>84.90992404166064</v>
      </c>
      <c r="G170" s="137">
        <v>98.18391655614958</v>
      </c>
    </row>
    <row r="171" spans="1:7" ht="12.75">
      <c r="A171" s="133">
        <v>37895</v>
      </c>
      <c r="B171" s="137">
        <v>102.71292088357431</v>
      </c>
      <c r="C171" s="137">
        <v>100.62421550977565</v>
      </c>
      <c r="D171" s="137">
        <v>98.42753776352517</v>
      </c>
      <c r="E171" s="137">
        <v>109.20253391617922</v>
      </c>
      <c r="F171" s="137">
        <v>84.55600649267801</v>
      </c>
      <c r="G171" s="137">
        <v>100.80932257432103</v>
      </c>
    </row>
    <row r="172" spans="1:7" ht="12.75">
      <c r="A172" s="133">
        <v>37926</v>
      </c>
      <c r="B172" s="137">
        <v>104.54574809405163</v>
      </c>
      <c r="C172" s="137">
        <v>102.43222201030515</v>
      </c>
      <c r="D172" s="137">
        <v>103.60785622170184</v>
      </c>
      <c r="E172" s="137">
        <v>111.40450140718174</v>
      </c>
      <c r="F172" s="137">
        <v>86.27735824834802</v>
      </c>
      <c r="G172" s="137">
        <v>103.59070256680488</v>
      </c>
    </row>
    <row r="173" spans="1:7" ht="12.75">
      <c r="A173" s="133">
        <v>37956</v>
      </c>
      <c r="B173" s="137">
        <v>104.89592525428293</v>
      </c>
      <c r="C173" s="137">
        <v>104.54513078573228</v>
      </c>
      <c r="D173" s="137">
        <v>105.35603572624845</v>
      </c>
      <c r="E173" s="137">
        <v>115.16787353505443</v>
      </c>
      <c r="F173" s="137">
        <v>89.17624505039538</v>
      </c>
      <c r="G173" s="137">
        <v>105.28290661512806</v>
      </c>
    </row>
    <row r="174" spans="1:7" ht="12.75">
      <c r="A174" s="133">
        <v>37987</v>
      </c>
      <c r="B174" s="137">
        <v>112.19354289269606</v>
      </c>
      <c r="C174" s="137">
        <v>106.75231535538185</v>
      </c>
      <c r="D174" s="137">
        <v>107.97073099261218</v>
      </c>
      <c r="E174" s="137">
        <v>115.39109879037181</v>
      </c>
      <c r="F174" s="137">
        <v>82.38514659804666</v>
      </c>
      <c r="G174" s="137">
        <v>108.43851297316989</v>
      </c>
    </row>
    <row r="175" spans="1:7" ht="12.75">
      <c r="A175" s="133">
        <v>38018</v>
      </c>
      <c r="B175" s="137">
        <v>107.79935753329492</v>
      </c>
      <c r="C175" s="137">
        <v>113.01687233619705</v>
      </c>
      <c r="D175" s="137">
        <v>110.56993627785155</v>
      </c>
      <c r="E175" s="137">
        <v>121.43893466758237</v>
      </c>
      <c r="F175" s="137">
        <v>82.92133929674699</v>
      </c>
      <c r="G175" s="137">
        <v>109.56335238884286</v>
      </c>
    </row>
    <row r="176" spans="1:7" ht="12.75">
      <c r="A176" s="133">
        <v>38047</v>
      </c>
      <c r="B176" s="137">
        <v>111.86705901567666</v>
      </c>
      <c r="C176" s="137">
        <v>114.68560941504384</v>
      </c>
      <c r="D176" s="137">
        <v>114.69485906343435</v>
      </c>
      <c r="E176" s="137">
        <v>122.7988872352203</v>
      </c>
      <c r="F176" s="137">
        <v>91.6326748215436</v>
      </c>
      <c r="G176" s="137">
        <v>113.19583739513156</v>
      </c>
    </row>
    <row r="177" spans="1:7" ht="12.75">
      <c r="A177" s="133">
        <v>38078</v>
      </c>
      <c r="B177" s="137">
        <v>109.13554772520646</v>
      </c>
      <c r="C177" s="137">
        <v>115.72128707519789</v>
      </c>
      <c r="D177" s="137">
        <v>117.60078776956048</v>
      </c>
      <c r="E177" s="137">
        <v>123.2266401838296</v>
      </c>
      <c r="F177" s="137">
        <v>93.30867913848888</v>
      </c>
      <c r="G177" s="137">
        <v>113.39104036427682</v>
      </c>
    </row>
    <row r="178" spans="1:7" ht="12.75">
      <c r="A178" s="133">
        <v>38108</v>
      </c>
      <c r="B178" s="137">
        <v>107.8776221572196</v>
      </c>
      <c r="C178" s="137">
        <v>119.05031046879797</v>
      </c>
      <c r="D178" s="137">
        <v>115.32938314612548</v>
      </c>
      <c r="E178" s="137">
        <v>117.81194844365143</v>
      </c>
      <c r="F178" s="137">
        <v>89.95191332609966</v>
      </c>
      <c r="G178" s="137">
        <v>111.88713600024076</v>
      </c>
    </row>
    <row r="179" spans="1:7" ht="12.75">
      <c r="A179" s="133">
        <v>38139</v>
      </c>
      <c r="B179" s="137">
        <v>116.94512065189615</v>
      </c>
      <c r="C179" s="137">
        <v>124.21668170981503</v>
      </c>
      <c r="D179" s="137">
        <v>111.61449013700738</v>
      </c>
      <c r="E179" s="137">
        <v>106.90680450371872</v>
      </c>
      <c r="F179" s="137">
        <v>98.33915997714668</v>
      </c>
      <c r="G179" s="137">
        <v>113.95441289995946</v>
      </c>
    </row>
    <row r="180" spans="1:7" ht="12.75">
      <c r="A180" s="133">
        <v>38169</v>
      </c>
      <c r="B180" s="137">
        <v>116.93089086552708</v>
      </c>
      <c r="C180" s="137">
        <v>127.41676304027638</v>
      </c>
      <c r="D180" s="137">
        <v>103.0048425223357</v>
      </c>
      <c r="E180" s="137">
        <v>105.83351382072843</v>
      </c>
      <c r="F180" s="137">
        <v>112.30375930487348</v>
      </c>
      <c r="G180" s="137">
        <v>113.00441245837094</v>
      </c>
    </row>
    <row r="181" spans="1:7" ht="12.75">
      <c r="A181" s="133">
        <v>38200</v>
      </c>
      <c r="B181" s="137">
        <v>117.44848695267625</v>
      </c>
      <c r="C181" s="137">
        <v>127.74946148544166</v>
      </c>
      <c r="D181" s="137">
        <v>100.49634084254336</v>
      </c>
      <c r="E181" s="137">
        <v>106.68034963671573</v>
      </c>
      <c r="F181" s="137">
        <v>107.50483925876317</v>
      </c>
      <c r="G181" s="137">
        <v>112.33298899809802</v>
      </c>
    </row>
    <row r="182" spans="1:7" ht="12.75">
      <c r="A182" s="133">
        <v>38231</v>
      </c>
      <c r="B182" s="137">
        <v>116.72262012103292</v>
      </c>
      <c r="C182" s="137">
        <v>128.80300656179838</v>
      </c>
      <c r="D182" s="137">
        <v>101.59734390167995</v>
      </c>
      <c r="E182" s="137">
        <v>107.31419011666321</v>
      </c>
      <c r="F182" s="137">
        <v>109.07867862872406</v>
      </c>
      <c r="G182" s="137">
        <v>112.75961043684634</v>
      </c>
    </row>
    <row r="183" spans="1:7" ht="12.75">
      <c r="A183" s="133">
        <v>38261</v>
      </c>
      <c r="B183" s="137">
        <v>113.61788309550462</v>
      </c>
      <c r="C183" s="137">
        <v>129.6457320198937</v>
      </c>
      <c r="D183" s="137">
        <v>100.57293289428344</v>
      </c>
      <c r="E183" s="137">
        <v>105.73926521559369</v>
      </c>
      <c r="F183" s="137">
        <v>119.92877147491232</v>
      </c>
      <c r="G183" s="137">
        <v>112.10418051158739</v>
      </c>
    </row>
    <row r="184" spans="1:7" ht="12.75">
      <c r="A184" s="133">
        <v>38292</v>
      </c>
      <c r="B184" s="137">
        <v>116.25976857159937</v>
      </c>
      <c r="C184" s="137">
        <v>131.77319635487908</v>
      </c>
      <c r="D184" s="137">
        <v>102.03747596399904</v>
      </c>
      <c r="E184" s="137">
        <v>107.23135507098331</v>
      </c>
      <c r="F184" s="137">
        <v>115.81264708052387</v>
      </c>
      <c r="G184" s="137">
        <v>113.69016174873428</v>
      </c>
    </row>
    <row r="185" spans="1:7" ht="12.75">
      <c r="A185" s="133">
        <v>38322</v>
      </c>
      <c r="B185" s="137">
        <v>117.39809094713374</v>
      </c>
      <c r="C185" s="137">
        <v>132.9433000817035</v>
      </c>
      <c r="D185" s="137">
        <v>102.9569184472611</v>
      </c>
      <c r="E185" s="137">
        <v>105.69191552574968</v>
      </c>
      <c r="F185" s="137">
        <v>117.05191938555907</v>
      </c>
      <c r="G185" s="137">
        <v>114.40252306277016</v>
      </c>
    </row>
    <row r="186" spans="1:7" ht="12.75">
      <c r="A186" s="133">
        <v>38353</v>
      </c>
      <c r="B186" s="137">
        <v>117.7626382184826</v>
      </c>
      <c r="C186" s="137">
        <v>133.5921097693357</v>
      </c>
      <c r="D186" s="137">
        <v>103.9995282893766</v>
      </c>
      <c r="E186" s="137">
        <v>101.54857016484509</v>
      </c>
      <c r="F186" s="137">
        <v>123.746652694392</v>
      </c>
      <c r="G186" s="137">
        <v>114.81691704630813</v>
      </c>
    </row>
    <row r="187" spans="1:7" ht="12.75">
      <c r="A187" s="133">
        <v>38384</v>
      </c>
      <c r="B187" s="137">
        <v>116.26236043040012</v>
      </c>
      <c r="C187" s="137">
        <v>134.31670683818166</v>
      </c>
      <c r="D187" s="137">
        <v>102.44198508344434</v>
      </c>
      <c r="E187" s="137">
        <v>99.82789087978153</v>
      </c>
      <c r="F187" s="137">
        <v>129.16770616045855</v>
      </c>
      <c r="G187" s="137">
        <v>114.14200193421978</v>
      </c>
    </row>
    <row r="188" spans="1:7" ht="12.75">
      <c r="A188" s="133">
        <v>38412</v>
      </c>
      <c r="B188" s="137">
        <v>119.71385971591253</v>
      </c>
      <c r="C188" s="137">
        <v>134.98938145390946</v>
      </c>
      <c r="D188" s="137">
        <v>104.99038871857266</v>
      </c>
      <c r="E188" s="137">
        <v>107.46852965156621</v>
      </c>
      <c r="F188" s="137">
        <v>126.02886133717146</v>
      </c>
      <c r="G188" s="137">
        <v>117.00046765249495</v>
      </c>
    </row>
    <row r="189" spans="1:7" ht="12.75">
      <c r="A189" s="133">
        <v>38443</v>
      </c>
      <c r="B189" s="137">
        <v>119.11328625358244</v>
      </c>
      <c r="C189" s="137">
        <v>133.58415781885435</v>
      </c>
      <c r="D189" s="137">
        <v>100.59499054067929</v>
      </c>
      <c r="E189" s="137">
        <v>105.36772795404417</v>
      </c>
      <c r="F189" s="137">
        <v>121.88839192384881</v>
      </c>
      <c r="G189" s="137">
        <v>114.76741010598838</v>
      </c>
    </row>
    <row r="190" spans="1:7" ht="12.75">
      <c r="A190" s="133">
        <v>38473</v>
      </c>
      <c r="B190" s="137">
        <v>123.56208672206492</v>
      </c>
      <c r="C190" s="137">
        <v>134.2465966140242</v>
      </c>
      <c r="D190" s="137">
        <v>99.67302662620709</v>
      </c>
      <c r="E190" s="137">
        <v>103.77541322390236</v>
      </c>
      <c r="F190" s="137">
        <v>121.83129263835394</v>
      </c>
      <c r="G190" s="137">
        <v>115.94349573223904</v>
      </c>
    </row>
    <row r="191" spans="1:7" ht="12.75">
      <c r="A191" s="133">
        <v>38504</v>
      </c>
      <c r="B191" s="137">
        <v>123.81505775136776</v>
      </c>
      <c r="C191" s="137">
        <v>133.8874129417836</v>
      </c>
      <c r="D191" s="137">
        <v>101.67556825109271</v>
      </c>
      <c r="E191" s="137">
        <v>104.57211833228651</v>
      </c>
      <c r="F191" s="137">
        <v>128.44206300832496</v>
      </c>
      <c r="G191" s="137">
        <v>117.1041190774067</v>
      </c>
    </row>
    <row r="192" spans="1:7" ht="12.75">
      <c r="A192" s="133">
        <v>38534</v>
      </c>
      <c r="B192" s="137">
        <v>120.48757180616607</v>
      </c>
      <c r="C192" s="137">
        <v>135.1273788248494</v>
      </c>
      <c r="D192" s="137">
        <v>102.87456545959671</v>
      </c>
      <c r="E192" s="137">
        <v>103.79663765544389</v>
      </c>
      <c r="F192" s="137">
        <v>136.78150733576604</v>
      </c>
      <c r="G192" s="137">
        <v>116.97350810430206</v>
      </c>
    </row>
    <row r="193" spans="1:7" ht="12.75">
      <c r="A193" s="133">
        <v>38565</v>
      </c>
      <c r="B193" s="137">
        <v>120.34036699844104</v>
      </c>
      <c r="C193" s="137">
        <v>137.3081033686929</v>
      </c>
      <c r="D193" s="137">
        <v>101.75071107951064</v>
      </c>
      <c r="E193" s="137">
        <v>100.69669537541606</v>
      </c>
      <c r="F193" s="137">
        <v>140.97809181741647</v>
      </c>
      <c r="G193" s="137">
        <v>116.84666521225618</v>
      </c>
    </row>
    <row r="194" spans="1:7" ht="12.75">
      <c r="A194" s="133">
        <v>38596</v>
      </c>
      <c r="B194" s="137">
        <v>121.33163008602894</v>
      </c>
      <c r="C194" s="137">
        <v>137.99371963339127</v>
      </c>
      <c r="D194" s="137">
        <v>104.64876725573282</v>
      </c>
      <c r="E194" s="137">
        <v>102.60682328544064</v>
      </c>
      <c r="F194" s="137">
        <v>146.30255979284016</v>
      </c>
      <c r="G194" s="137">
        <v>118.74675789009036</v>
      </c>
    </row>
    <row r="195" spans="1:7" ht="12.75">
      <c r="A195" s="133">
        <v>38626</v>
      </c>
      <c r="B195" s="137">
        <v>120.1765645863085</v>
      </c>
      <c r="C195" s="137">
        <v>137.58318251386902</v>
      </c>
      <c r="D195" s="137">
        <v>107.01310776112119</v>
      </c>
      <c r="E195" s="137">
        <v>107.27393680770234</v>
      </c>
      <c r="F195" s="137">
        <v>157.81701925831558</v>
      </c>
      <c r="G195" s="137">
        <v>120.40968184489485</v>
      </c>
    </row>
    <row r="196" spans="1:7" ht="12.75">
      <c r="A196" s="133">
        <v>38657</v>
      </c>
      <c r="B196" s="137">
        <v>118.96545033317093</v>
      </c>
      <c r="C196" s="137">
        <v>136.72504174872495</v>
      </c>
      <c r="D196" s="137">
        <v>104.57560859502419</v>
      </c>
      <c r="E196" s="137">
        <v>105.02031821642291</v>
      </c>
      <c r="F196" s="137">
        <v>161.50430006793746</v>
      </c>
      <c r="G196" s="137">
        <v>119.13052642061288</v>
      </c>
    </row>
    <row r="197" spans="1:7" ht="12.75">
      <c r="A197" s="133">
        <v>38687</v>
      </c>
      <c r="B197" s="137">
        <v>120.2596551021104</v>
      </c>
      <c r="C197" s="137">
        <v>134.8841727467522</v>
      </c>
      <c r="D197" s="137">
        <v>106.93694437716205</v>
      </c>
      <c r="E197" s="137">
        <v>101.77091424759068</v>
      </c>
      <c r="F197" s="137">
        <v>189.36690848619236</v>
      </c>
      <c r="G197" s="137">
        <v>121.46125713236901</v>
      </c>
    </row>
    <row r="198" spans="1:7" ht="12.75">
      <c r="A198" s="133">
        <v>38718</v>
      </c>
      <c r="B198" s="137">
        <v>113.70258915022447</v>
      </c>
      <c r="C198" s="137">
        <v>130.30705987998118</v>
      </c>
      <c r="D198" s="137">
        <v>107.72017369518548</v>
      </c>
      <c r="E198" s="137">
        <v>101.73364113348123</v>
      </c>
      <c r="F198" s="137">
        <v>223.4575469857949</v>
      </c>
      <c r="G198" s="137">
        <v>121.08258897036902</v>
      </c>
    </row>
    <row r="199" spans="1:7" ht="12.75">
      <c r="A199" s="133">
        <v>38749</v>
      </c>
      <c r="B199" s="137">
        <v>116.54380408778088</v>
      </c>
      <c r="C199" s="137">
        <v>130.49032139974037</v>
      </c>
      <c r="D199" s="137">
        <v>111.41626607810738</v>
      </c>
      <c r="E199" s="137">
        <v>103.38646711141925</v>
      </c>
      <c r="F199" s="137">
        <v>254.64592002740218</v>
      </c>
      <c r="G199" s="137">
        <v>125.58607827583322</v>
      </c>
    </row>
    <row r="200" spans="1:7" ht="12.75">
      <c r="A200" s="133">
        <v>38777</v>
      </c>
      <c r="B200" s="137">
        <v>113.59214839686318</v>
      </c>
      <c r="C200" s="137">
        <v>128.0355158037825</v>
      </c>
      <c r="D200" s="137">
        <v>109.97447035903124</v>
      </c>
      <c r="E200" s="137">
        <v>103.55972840340016</v>
      </c>
      <c r="F200" s="137">
        <v>244.65405920909572</v>
      </c>
      <c r="G200" s="137">
        <v>123.0622888649634</v>
      </c>
    </row>
    <row r="201" spans="1:7" ht="12.75">
      <c r="A201" s="133">
        <v>38808</v>
      </c>
      <c r="B201" s="137">
        <v>116.72879440035575</v>
      </c>
      <c r="C201" s="137">
        <v>125.43472922722889</v>
      </c>
      <c r="D201" s="137">
        <v>111.98501089523467</v>
      </c>
      <c r="E201" s="137">
        <v>105.30602090515409</v>
      </c>
      <c r="F201" s="137">
        <v>248.1577743915847</v>
      </c>
      <c r="G201" s="137">
        <v>124.76102240717788</v>
      </c>
    </row>
    <row r="202" spans="1:7" ht="12.75">
      <c r="A202" s="133">
        <v>38838</v>
      </c>
      <c r="B202" s="137">
        <v>116.48490496241865</v>
      </c>
      <c r="C202" s="137">
        <v>124.90596616275185</v>
      </c>
      <c r="D202" s="137">
        <v>116.26178307108101</v>
      </c>
      <c r="E202" s="137">
        <v>108.27714261562625</v>
      </c>
      <c r="F202" s="137">
        <v>238.6952853042488</v>
      </c>
      <c r="G202" s="137">
        <v>125.48671958133721</v>
      </c>
    </row>
    <row r="203" spans="1:7" ht="12.75">
      <c r="A203" s="133">
        <v>38869</v>
      </c>
      <c r="B203" s="137">
        <v>119.11879134633429</v>
      </c>
      <c r="C203" s="137">
        <v>124.57266499413421</v>
      </c>
      <c r="D203" s="137">
        <v>115.61352374891608</v>
      </c>
      <c r="E203" s="137">
        <v>108.13636447060335</v>
      </c>
      <c r="F203" s="137">
        <v>218.52501645452986</v>
      </c>
      <c r="G203" s="137">
        <v>124.69507348315608</v>
      </c>
    </row>
    <row r="204" spans="1:7" ht="12.75">
      <c r="A204" s="133">
        <v>38899</v>
      </c>
      <c r="B204" s="137">
        <v>120.50702803316607</v>
      </c>
      <c r="C204" s="137">
        <v>124.97161527651369</v>
      </c>
      <c r="D204" s="137">
        <v>119.9855277810315</v>
      </c>
      <c r="E204" s="137">
        <v>112.30760160291481</v>
      </c>
      <c r="F204" s="137">
        <v>227.75519734966872</v>
      </c>
      <c r="G204" s="137">
        <v>127.68678699070152</v>
      </c>
    </row>
    <row r="205" spans="1:7" ht="12.75">
      <c r="A205" s="133">
        <v>38930</v>
      </c>
      <c r="B205" s="137">
        <v>123.5824440786706</v>
      </c>
      <c r="C205" s="137">
        <v>123.18786996500546</v>
      </c>
      <c r="D205" s="137">
        <v>118.3344374260689</v>
      </c>
      <c r="E205" s="137">
        <v>116.58545608762847</v>
      </c>
      <c r="F205" s="137">
        <v>190.89112301229207</v>
      </c>
      <c r="G205" s="137">
        <v>125.95498638884624</v>
      </c>
    </row>
    <row r="206" spans="1:7" ht="12.75">
      <c r="A206" s="133">
        <v>38961</v>
      </c>
      <c r="B206" s="137">
        <v>122.84657631862545</v>
      </c>
      <c r="C206" s="137">
        <v>123.2717085023332</v>
      </c>
      <c r="D206" s="137">
        <v>122.88033292772305</v>
      </c>
      <c r="E206" s="137">
        <v>113.39138860169295</v>
      </c>
      <c r="F206" s="137">
        <v>171.4667892819412</v>
      </c>
      <c r="G206" s="137">
        <v>125.09424518089213</v>
      </c>
    </row>
    <row r="207" spans="1:7" ht="12.75">
      <c r="A207" s="133">
        <v>38991</v>
      </c>
      <c r="B207" s="137">
        <v>121.42965269078697</v>
      </c>
      <c r="C207" s="137">
        <v>125.86772095856651</v>
      </c>
      <c r="D207" s="137">
        <v>135.51553182399093</v>
      </c>
      <c r="E207" s="137">
        <v>115.18737594316875</v>
      </c>
      <c r="F207" s="137">
        <v>165.16928174831463</v>
      </c>
      <c r="G207" s="137">
        <v>128.26673353186044</v>
      </c>
    </row>
    <row r="208" spans="1:7" ht="12.75">
      <c r="A208" s="133">
        <v>39022</v>
      </c>
      <c r="B208" s="137">
        <v>119.40756624215294</v>
      </c>
      <c r="C208" s="137">
        <v>132.28854148594056</v>
      </c>
      <c r="D208" s="137">
        <v>144.37201209521916</v>
      </c>
      <c r="E208" s="137">
        <v>124.44834274507156</v>
      </c>
      <c r="F208" s="137">
        <v>167.14948128346958</v>
      </c>
      <c r="G208" s="137">
        <v>132.4987509536268</v>
      </c>
    </row>
    <row r="209" spans="1:7" ht="12.75">
      <c r="A209" s="133">
        <v>39052</v>
      </c>
      <c r="B209" s="137">
        <v>118.08105420660205</v>
      </c>
      <c r="C209" s="137">
        <v>142.15401360244152</v>
      </c>
      <c r="D209" s="137">
        <v>143.91346794484986</v>
      </c>
      <c r="E209" s="137">
        <v>131.5742473742057</v>
      </c>
      <c r="F209" s="137">
        <v>164.19592168519836</v>
      </c>
      <c r="G209" s="137">
        <v>134.3636810820478</v>
      </c>
    </row>
    <row r="210" spans="1:7" ht="12.75">
      <c r="A210" s="133">
        <v>39083</v>
      </c>
      <c r="B210" s="137">
        <v>116.83248361820091</v>
      </c>
      <c r="C210" s="137">
        <v>146.30028287517538</v>
      </c>
      <c r="D210" s="137">
        <v>143.8005040240895</v>
      </c>
      <c r="E210" s="137">
        <v>130.8059243063209</v>
      </c>
      <c r="F210" s="137">
        <v>155.36310144441418</v>
      </c>
      <c r="G210" s="137">
        <v>133.8488544843474</v>
      </c>
    </row>
    <row r="211" spans="1:7" ht="12.75">
      <c r="A211" s="133">
        <v>39114</v>
      </c>
      <c r="B211" s="137">
        <v>117.23376733999937</v>
      </c>
      <c r="C211" s="137">
        <v>153.07908559290925</v>
      </c>
      <c r="D211" s="137">
        <v>149.41769915537523</v>
      </c>
      <c r="E211" s="137">
        <v>132.1019075720941</v>
      </c>
      <c r="F211" s="137">
        <v>149.99205208635505</v>
      </c>
      <c r="G211" s="137">
        <v>136.44533919147943</v>
      </c>
    </row>
    <row r="212" spans="1:7" ht="12.75">
      <c r="A212" s="133">
        <v>39142</v>
      </c>
      <c r="B212" s="137">
        <v>117.23526043521882</v>
      </c>
      <c r="C212" s="137">
        <v>159.30468355347213</v>
      </c>
      <c r="D212" s="137">
        <v>148.25399592420936</v>
      </c>
      <c r="E212" s="137">
        <v>134.49039256934873</v>
      </c>
      <c r="F212" s="137">
        <v>148.1473059395976</v>
      </c>
      <c r="G212" s="137">
        <v>137.37895237702875</v>
      </c>
    </row>
    <row r="213" spans="1:7" ht="12.75">
      <c r="A213" s="133">
        <v>39173</v>
      </c>
      <c r="B213" s="137">
        <v>118.75999362986371</v>
      </c>
      <c r="C213" s="137">
        <v>175.70560860300654</v>
      </c>
      <c r="D213" s="137">
        <v>144.44011022722515</v>
      </c>
      <c r="E213" s="137">
        <v>146.76598694263785</v>
      </c>
      <c r="F213" s="137">
        <v>137.9302503575564</v>
      </c>
      <c r="G213" s="137">
        <v>140.62444241269094</v>
      </c>
    </row>
    <row r="214" spans="1:7" ht="12.75">
      <c r="A214" s="133">
        <v>39203</v>
      </c>
      <c r="B214" s="137">
        <v>122.68463771359967</v>
      </c>
      <c r="C214" s="137">
        <v>181.137892333889</v>
      </c>
      <c r="D214" s="137">
        <v>146.44116311123594</v>
      </c>
      <c r="E214" s="137">
        <v>158.08214931678833</v>
      </c>
      <c r="F214" s="137">
        <v>133.81504741478977</v>
      </c>
      <c r="G214" s="137">
        <v>144.74666023312506</v>
      </c>
    </row>
    <row r="215" spans="1:7" ht="12.75">
      <c r="A215" s="133">
        <v>39234</v>
      </c>
      <c r="B215" s="137">
        <v>126.31134417678096</v>
      </c>
      <c r="C215" s="137">
        <v>209.01905587926578</v>
      </c>
      <c r="D215" s="137">
        <v>155.18138390636577</v>
      </c>
      <c r="E215" s="137">
        <v>165.91816718816253</v>
      </c>
      <c r="F215" s="137">
        <v>131.82839771828176</v>
      </c>
      <c r="G215" s="137">
        <v>154.01869707723876</v>
      </c>
    </row>
    <row r="216" spans="1:7" ht="12.75">
      <c r="A216" s="133">
        <v>39264</v>
      </c>
      <c r="B216" s="137">
        <v>127.03569696705918</v>
      </c>
      <c r="C216" s="137">
        <v>234.08260704624033</v>
      </c>
      <c r="D216" s="137">
        <v>155.1605361291976</v>
      </c>
      <c r="E216" s="137">
        <v>171.38757759253397</v>
      </c>
      <c r="F216" s="137">
        <v>144.31591009633215</v>
      </c>
      <c r="G216" s="137">
        <v>160.141483537175</v>
      </c>
    </row>
    <row r="217" spans="1:7" ht="12.75">
      <c r="A217" s="133">
        <v>39295</v>
      </c>
      <c r="B217" s="137">
        <v>130.0945323012765</v>
      </c>
      <c r="C217" s="137">
        <v>245.69844209389285</v>
      </c>
      <c r="D217" s="137">
        <v>165.65215640874385</v>
      </c>
      <c r="E217" s="137">
        <v>176.66327922661853</v>
      </c>
      <c r="F217" s="137">
        <v>139.14568510976778</v>
      </c>
      <c r="G217" s="137">
        <v>166.3726157847005</v>
      </c>
    </row>
    <row r="218" spans="1:7" ht="12.75">
      <c r="A218" s="133">
        <v>39326</v>
      </c>
      <c r="B218" s="137">
        <v>132.24155793343277</v>
      </c>
      <c r="C218" s="137">
        <v>252.4186809993446</v>
      </c>
      <c r="D218" s="137">
        <v>187.60833510642695</v>
      </c>
      <c r="E218" s="137">
        <v>184.72979506942337</v>
      </c>
      <c r="F218" s="137">
        <v>138.44309476542682</v>
      </c>
      <c r="G218" s="137">
        <v>175.2951015008479</v>
      </c>
    </row>
    <row r="219" spans="1:7" ht="12.75">
      <c r="A219" s="133">
        <v>39356</v>
      </c>
      <c r="B219" s="137">
        <v>128.2867844016949</v>
      </c>
      <c r="C219" s="137">
        <v>257.05942291769367</v>
      </c>
      <c r="D219" s="137">
        <v>193.87090868028642</v>
      </c>
      <c r="E219" s="137">
        <v>195.9636701372529</v>
      </c>
      <c r="F219" s="137">
        <v>141.91588918968128</v>
      </c>
      <c r="G219" s="137">
        <v>178.2405948626893</v>
      </c>
    </row>
    <row r="220" spans="1:7" ht="12.75">
      <c r="A220" s="133">
        <v>39387</v>
      </c>
      <c r="B220" s="137">
        <v>132.81979069186548</v>
      </c>
      <c r="C220" s="137">
        <v>268.63151058389104</v>
      </c>
      <c r="D220" s="137">
        <v>196.44056273654888</v>
      </c>
      <c r="E220" s="137">
        <v>214.14458918921687</v>
      </c>
      <c r="F220" s="137">
        <v>143.2871093606405</v>
      </c>
      <c r="G220" s="137">
        <v>185.12540241146976</v>
      </c>
    </row>
    <row r="221" spans="1:7" ht="12.75">
      <c r="A221" s="133">
        <v>39417</v>
      </c>
      <c r="B221" s="137">
        <v>131.71298140752944</v>
      </c>
      <c r="C221" s="137">
        <v>266.2429120883165</v>
      </c>
      <c r="D221" s="137">
        <v>215.77169774452503</v>
      </c>
      <c r="E221" s="137">
        <v>217.99430204495653</v>
      </c>
      <c r="F221" s="137">
        <v>151.958429847184</v>
      </c>
      <c r="G221" s="137">
        <v>190.75734686495966</v>
      </c>
    </row>
    <row r="222" spans="1:7" ht="12.75">
      <c r="A222" s="133">
        <v>39448</v>
      </c>
      <c r="B222" s="137">
        <v>136.63716662250712</v>
      </c>
      <c r="C222" s="137">
        <v>255.744879686186</v>
      </c>
      <c r="D222" s="137">
        <v>231.37106906295202</v>
      </c>
      <c r="E222" s="137">
        <v>241.6381478942951</v>
      </c>
      <c r="F222" s="137">
        <v>170.00045260118574</v>
      </c>
      <c r="G222" s="137">
        <v>199.58974105366198</v>
      </c>
    </row>
    <row r="223" spans="1:7" ht="12.75">
      <c r="A223" s="133">
        <v>39479</v>
      </c>
      <c r="B223" s="137">
        <v>137.79885162246808</v>
      </c>
      <c r="C223" s="137">
        <v>252.05959861484618</v>
      </c>
      <c r="D223" s="137">
        <v>271.4798801991536</v>
      </c>
      <c r="E223" s="137">
        <v>265.1465229321756</v>
      </c>
      <c r="F223" s="137">
        <v>191.71169571302332</v>
      </c>
      <c r="G223" s="137">
        <v>215.15487868748588</v>
      </c>
    </row>
    <row r="224" spans="1:7" ht="12.75">
      <c r="A224" s="133">
        <v>39508</v>
      </c>
      <c r="B224" s="137">
        <v>143.52723987799146</v>
      </c>
      <c r="C224" s="137">
        <v>248.69437121714145</v>
      </c>
      <c r="D224" s="137">
        <v>271.6555544782528</v>
      </c>
      <c r="E224" s="137">
        <v>277.4372527383561</v>
      </c>
      <c r="F224" s="137">
        <v>187.31268567075557</v>
      </c>
      <c r="G224" s="137">
        <v>218.05065282808366</v>
      </c>
    </row>
    <row r="225" spans="1:7" ht="12.75">
      <c r="A225" s="133">
        <v>39539</v>
      </c>
      <c r="B225" s="137">
        <v>148.0527872184066</v>
      </c>
      <c r="C225" s="137">
        <v>241.74949670892963</v>
      </c>
      <c r="D225" s="137">
        <v>274.3138017518943</v>
      </c>
      <c r="E225" s="137">
        <v>267.62384717498253</v>
      </c>
      <c r="F225" s="137">
        <v>178.23730864807058</v>
      </c>
      <c r="G225" s="137">
        <v>217.13523208332606</v>
      </c>
    </row>
    <row r="226" spans="1:7" ht="12.75">
      <c r="A226" s="133">
        <v>39569</v>
      </c>
      <c r="B226" s="137">
        <v>157.7867112321879</v>
      </c>
      <c r="C226" s="137">
        <v>239.93828373503842</v>
      </c>
      <c r="D226" s="137">
        <v>266.9943813772984</v>
      </c>
      <c r="E226" s="137">
        <v>271.52389133608017</v>
      </c>
      <c r="F226" s="137">
        <v>171.29048487164562</v>
      </c>
      <c r="G226" s="137">
        <v>218.27650152870882</v>
      </c>
    </row>
    <row r="227" spans="1:7" ht="12.75">
      <c r="A227" s="133">
        <v>39600</v>
      </c>
      <c r="B227" s="137">
        <v>164.37186187132193</v>
      </c>
      <c r="C227" s="137">
        <v>240.6441686283977</v>
      </c>
      <c r="D227" s="137">
        <v>273.66602165495317</v>
      </c>
      <c r="E227" s="137">
        <v>282.6923147441162</v>
      </c>
      <c r="F227" s="137">
        <v>172.06143272851554</v>
      </c>
      <c r="G227" s="137">
        <v>224.12916520372588</v>
      </c>
    </row>
    <row r="228" spans="1:7" ht="12.75">
      <c r="A228" s="133">
        <v>39630</v>
      </c>
      <c r="B228" s="137">
        <v>168.1842672759914</v>
      </c>
      <c r="C228" s="137">
        <v>238.86387907290225</v>
      </c>
      <c r="D228" s="137">
        <v>256.6375255417505</v>
      </c>
      <c r="E228" s="137">
        <v>264.7902998010773</v>
      </c>
      <c r="F228" s="137">
        <v>201.9287512950646</v>
      </c>
      <c r="G228" s="137">
        <v>220.1520143293961</v>
      </c>
    </row>
    <row r="229" spans="1:7" ht="12.75">
      <c r="A229" s="133">
        <v>39661</v>
      </c>
      <c r="B229" s="137">
        <v>170.4207946963151</v>
      </c>
      <c r="C229" s="137">
        <v>227.21353048164906</v>
      </c>
      <c r="D229" s="137">
        <v>239.46105094019327</v>
      </c>
      <c r="E229" s="137">
        <v>221.63645779106017</v>
      </c>
      <c r="F229" s="137">
        <v>207.2737850023361</v>
      </c>
      <c r="G229" s="137">
        <v>208.58879426861725</v>
      </c>
    </row>
    <row r="230" spans="1:7" ht="12.75">
      <c r="A230" s="133">
        <v>39692</v>
      </c>
      <c r="B230" s="137">
        <v>169.8479849503807</v>
      </c>
      <c r="C230" s="137">
        <v>203.22832764063597</v>
      </c>
      <c r="D230" s="137">
        <v>225.84737670521602</v>
      </c>
      <c r="E230" s="137">
        <v>199.87280861493736</v>
      </c>
      <c r="F230" s="137">
        <v>192.00901743631022</v>
      </c>
      <c r="G230" s="137">
        <v>196.4916063029428</v>
      </c>
    </row>
    <row r="231" spans="1:7" ht="12.75">
      <c r="A231" s="133">
        <v>39722</v>
      </c>
      <c r="B231" s="137">
        <v>160.87034110421607</v>
      </c>
      <c r="C231" s="137">
        <v>184.96135490379837</v>
      </c>
      <c r="D231" s="137">
        <v>190.4734867648089</v>
      </c>
      <c r="E231" s="137">
        <v>152.80252442025525</v>
      </c>
      <c r="F231" s="137">
        <v>168.86522420318119</v>
      </c>
      <c r="G231" s="137">
        <v>172.37745331905464</v>
      </c>
    </row>
    <row r="232" spans="1:7" ht="12.75">
      <c r="A232" s="133">
        <v>39753</v>
      </c>
      <c r="B232" s="137">
        <v>146.04312485825585</v>
      </c>
      <c r="C232" s="137">
        <v>159.6489169704705</v>
      </c>
      <c r="D232" s="137">
        <v>178.22110099643015</v>
      </c>
      <c r="E232" s="137">
        <v>133.49895489328625</v>
      </c>
      <c r="F232" s="137">
        <v>171.70329519819262</v>
      </c>
      <c r="G232" s="137">
        <v>157.13117796044003</v>
      </c>
    </row>
    <row r="233" spans="1:7" ht="12.75">
      <c r="A233" s="133">
        <v>39783</v>
      </c>
      <c r="B233" s="137">
        <v>135.2676320813234</v>
      </c>
      <c r="C233" s="137">
        <v>142.02949296033125</v>
      </c>
      <c r="D233" s="137">
        <v>174.31203241746454</v>
      </c>
      <c r="E233" s="137">
        <v>126.38309391562817</v>
      </c>
      <c r="F233" s="137">
        <v>166.73667095692258</v>
      </c>
      <c r="G233" s="137">
        <v>148.00886114250483</v>
      </c>
    </row>
    <row r="234" spans="1:7" ht="12.75">
      <c r="A234" s="133">
        <v>39814</v>
      </c>
      <c r="B234" s="137">
        <v>126.37798029382081</v>
      </c>
      <c r="C234" s="137">
        <v>122.24918936217198</v>
      </c>
      <c r="D234" s="137">
        <v>184.58958930750276</v>
      </c>
      <c r="E234" s="137">
        <v>133.60609997190537</v>
      </c>
      <c r="F234" s="137">
        <v>177.52134073796609</v>
      </c>
      <c r="G234" s="137">
        <v>146.19546500318873</v>
      </c>
    </row>
    <row r="235" spans="1:7" ht="12.75">
      <c r="A235" s="133">
        <v>39845</v>
      </c>
      <c r="B235" s="137">
        <v>120.43309940636264</v>
      </c>
      <c r="C235" s="137">
        <v>114.30339075275326</v>
      </c>
      <c r="D235" s="137">
        <v>177.35840267347928</v>
      </c>
      <c r="E235" s="137">
        <v>130.99891524166898</v>
      </c>
      <c r="F235" s="137">
        <v>187.7383963200073</v>
      </c>
      <c r="G235" s="137">
        <v>141.20410429551896</v>
      </c>
    </row>
    <row r="236" spans="1:7" ht="12.75">
      <c r="A236" s="133">
        <v>39873</v>
      </c>
      <c r="B236" s="137">
        <v>124.12162349925117</v>
      </c>
      <c r="C236" s="137">
        <v>117.66792246480034</v>
      </c>
      <c r="D236" s="137">
        <v>177.78663799944167</v>
      </c>
      <c r="E236" s="137">
        <v>128.7647544534217</v>
      </c>
      <c r="F236" s="137">
        <v>190.15075666576703</v>
      </c>
      <c r="G236" s="137">
        <v>143.02282505107928</v>
      </c>
    </row>
    <row r="237" spans="1:7" ht="12.75">
      <c r="A237" s="133">
        <v>39904</v>
      </c>
      <c r="B237" s="137">
        <v>127.61356072446321</v>
      </c>
      <c r="C237" s="137">
        <v>117.38401025432866</v>
      </c>
      <c r="D237" s="137">
        <v>178.99118665396884</v>
      </c>
      <c r="E237" s="137">
        <v>147.12835761914965</v>
      </c>
      <c r="F237" s="137">
        <v>193.6557743446062</v>
      </c>
      <c r="G237" s="137">
        <v>147.3676989848092</v>
      </c>
    </row>
    <row r="238" spans="1:7" ht="12.75">
      <c r="A238" s="133">
        <v>39934</v>
      </c>
      <c r="B238" s="137">
        <v>133.38804206689701</v>
      </c>
      <c r="C238" s="137">
        <v>123.65954373666703</v>
      </c>
      <c r="D238" s="137">
        <v>185.5171135865393</v>
      </c>
      <c r="E238" s="137">
        <v>166.88596935997793</v>
      </c>
      <c r="F238" s="137">
        <v>227.8340326550857</v>
      </c>
      <c r="G238" s="137">
        <v>157.45834368896075</v>
      </c>
    </row>
    <row r="239" spans="1:7" ht="12.75">
      <c r="A239" s="133">
        <v>39965</v>
      </c>
      <c r="B239" s="137">
        <v>137.29941443481704</v>
      </c>
      <c r="C239" s="137">
        <v>122.83094922018893</v>
      </c>
      <c r="D239" s="137">
        <v>185.37621268729947</v>
      </c>
      <c r="E239" s="137">
        <v>159.569662597267</v>
      </c>
      <c r="F239" s="137">
        <v>233.10883127207669</v>
      </c>
      <c r="G239" s="137">
        <v>157.98379177199115</v>
      </c>
    </row>
    <row r="240" spans="1:7" ht="12.75">
      <c r="A240" s="133">
        <v>39995</v>
      </c>
      <c r="B240" s="137">
        <v>139.54392732762503</v>
      </c>
      <c r="C240" s="137">
        <v>125.91849482343065</v>
      </c>
      <c r="D240" s="137">
        <v>167.09877490000858</v>
      </c>
      <c r="E240" s="137">
        <v>143.73054525098212</v>
      </c>
      <c r="F240" s="137">
        <v>261.4766408994865</v>
      </c>
      <c r="G240" s="137">
        <v>154.12331942054558</v>
      </c>
    </row>
    <row r="241" spans="1:7" ht="12.75">
      <c r="A241" s="133">
        <v>40026</v>
      </c>
      <c r="B241" s="137">
        <v>140.01627607727266</v>
      </c>
      <c r="C241" s="137">
        <v>129.29552184645743</v>
      </c>
      <c r="D241" s="137">
        <v>162.05675544392082</v>
      </c>
      <c r="E241" s="137">
        <v>156.34964352193262</v>
      </c>
      <c r="F241" s="137">
        <v>318.3700741020593</v>
      </c>
      <c r="G241" s="137">
        <v>159.3746511881451</v>
      </c>
    </row>
    <row r="242" spans="1:7" ht="12.75">
      <c r="A242" s="133">
        <v>40057</v>
      </c>
      <c r="B242" s="137">
        <v>138.44418900981358</v>
      </c>
      <c r="C242" s="137">
        <v>144.0416874638379</v>
      </c>
      <c r="D242" s="137">
        <v>157.74108618094525</v>
      </c>
      <c r="E242" s="137">
        <v>149.63634858065927</v>
      </c>
      <c r="F242" s="137">
        <v>326.9119920658544</v>
      </c>
      <c r="G242" s="137">
        <v>159.79512020949224</v>
      </c>
    </row>
    <row r="243" spans="1:7" ht="12.75">
      <c r="A243" s="133">
        <v>40087</v>
      </c>
      <c r="B243" s="137">
        <v>134.3727059333743</v>
      </c>
      <c r="C243" s="137">
        <v>157.54582898344134</v>
      </c>
      <c r="D243" s="137">
        <v>166.1383604671442</v>
      </c>
      <c r="E243" s="137">
        <v>151.74498999350982</v>
      </c>
      <c r="F243" s="137">
        <v>321.32768808746664</v>
      </c>
      <c r="G243" s="137">
        <v>162.8201600631825</v>
      </c>
    </row>
    <row r="244" spans="1:7" ht="12.75">
      <c r="A244" s="133">
        <v>40118</v>
      </c>
      <c r="B244" s="137">
        <v>137.5265948049107</v>
      </c>
      <c r="C244" s="137">
        <v>208.08983148510376</v>
      </c>
      <c r="D244" s="137">
        <v>170.95260498135238</v>
      </c>
      <c r="E244" s="137">
        <v>161.71339137116053</v>
      </c>
      <c r="F244" s="137">
        <v>315.92460292802434</v>
      </c>
      <c r="G244" s="137">
        <v>174.71759104220715</v>
      </c>
    </row>
    <row r="245" spans="1:7" ht="12.75">
      <c r="A245" s="133">
        <v>40148</v>
      </c>
      <c r="B245" s="137">
        <v>136.12120273248541</v>
      </c>
      <c r="C245" s="137">
        <v>215.61779727434958</v>
      </c>
      <c r="D245" s="137">
        <v>171.1011552281482</v>
      </c>
      <c r="E245" s="137">
        <v>169.3362358682378</v>
      </c>
      <c r="F245" s="137">
        <v>333.9635541766199</v>
      </c>
      <c r="G245" s="137">
        <v>177.91216791518855</v>
      </c>
    </row>
    <row r="246" spans="1:7" ht="12.75">
      <c r="A246" s="133">
        <v>40179</v>
      </c>
      <c r="B246" s="137">
        <v>140.47517407962783</v>
      </c>
      <c r="C246" s="137">
        <v>201.99855938795886</v>
      </c>
      <c r="D246" s="137">
        <v>170.2828725351062</v>
      </c>
      <c r="E246" s="137">
        <v>168.78187880444685</v>
      </c>
      <c r="F246" s="137">
        <v>375.53355405991493</v>
      </c>
      <c r="G246" s="137">
        <v>179.837867200982</v>
      </c>
    </row>
    <row r="247" spans="1:7" ht="12.75">
      <c r="A247" s="133">
        <v>40210</v>
      </c>
      <c r="B247" s="137">
        <v>142.010196417209</v>
      </c>
      <c r="C247" s="137">
        <v>191.35229037750398</v>
      </c>
      <c r="D247" s="137">
        <v>164.21362187006255</v>
      </c>
      <c r="E247" s="137">
        <v>169.2338628145025</v>
      </c>
      <c r="F247" s="137">
        <v>360.8181559507804</v>
      </c>
      <c r="G247" s="137">
        <v>175.9417292532108</v>
      </c>
    </row>
    <row r="248" spans="1:7" ht="12.75">
      <c r="A248" s="133">
        <v>40238</v>
      </c>
      <c r="B248" s="137">
        <v>144.68738284165156</v>
      </c>
      <c r="C248" s="137">
        <v>187.40499763915005</v>
      </c>
      <c r="D248" s="137">
        <v>157.76047314500894</v>
      </c>
      <c r="E248" s="137">
        <v>174.8115273903978</v>
      </c>
      <c r="F248" s="137">
        <v>264.82287243234</v>
      </c>
      <c r="G248" s="137">
        <v>168.3256962471975</v>
      </c>
    </row>
    <row r="249" spans="1:7" ht="12.75">
      <c r="A249" s="133">
        <v>40269</v>
      </c>
      <c r="B249" s="137">
        <v>150.842330557729</v>
      </c>
      <c r="C249" s="137">
        <v>204.25218643230042</v>
      </c>
      <c r="D249" s="137">
        <v>154.82949493692215</v>
      </c>
      <c r="E249" s="137">
        <v>173.514501030362</v>
      </c>
      <c r="F249" s="137">
        <v>233.4245820277987</v>
      </c>
      <c r="G249" s="137">
        <v>170.04417041081243</v>
      </c>
    </row>
    <row r="250" spans="1:7" ht="12.75">
      <c r="A250" s="133">
        <v>40299</v>
      </c>
      <c r="B250" s="137">
        <v>151.7113222679582</v>
      </c>
      <c r="C250" s="137">
        <v>209.16666641710475</v>
      </c>
      <c r="D250" s="137">
        <v>155.10700373298263</v>
      </c>
      <c r="E250" s="137">
        <v>170.3888593042348</v>
      </c>
      <c r="F250" s="137">
        <v>215.72177633082018</v>
      </c>
      <c r="G250" s="137">
        <v>169.52600220813534</v>
      </c>
    </row>
    <row r="251" spans="1:7" ht="12.75">
      <c r="A251" s="133">
        <v>40330</v>
      </c>
      <c r="B251" s="137">
        <v>152.44897288265028</v>
      </c>
      <c r="C251" s="137">
        <v>203.14020878978945</v>
      </c>
      <c r="D251" s="137">
        <v>151.20204918987264</v>
      </c>
      <c r="E251" s="137">
        <v>168.3873806267945</v>
      </c>
      <c r="F251" s="137">
        <v>224.94292700006645</v>
      </c>
      <c r="G251" s="137">
        <v>168.09356795773397</v>
      </c>
    </row>
    <row r="252" spans="1:7" ht="12.75">
      <c r="A252" s="133">
        <v>40360</v>
      </c>
      <c r="B252" s="137">
        <v>151.04297358064355</v>
      </c>
      <c r="C252" s="137">
        <v>197.8453104599167</v>
      </c>
      <c r="D252" s="137">
        <v>163.32699469397406</v>
      </c>
      <c r="E252" s="137">
        <v>174.4078820899062</v>
      </c>
      <c r="F252" s="137">
        <v>247.3636878606569</v>
      </c>
      <c r="G252" s="137">
        <v>172.4775397035495</v>
      </c>
    </row>
    <row r="253" spans="1:7" ht="12.75">
      <c r="A253" s="133">
        <v>40391</v>
      </c>
      <c r="B253" s="137">
        <v>155.3922888950943</v>
      </c>
      <c r="C253" s="137">
        <v>192.94065894273996</v>
      </c>
      <c r="D253" s="137">
        <v>185.25018772081</v>
      </c>
      <c r="E253" s="137">
        <v>192.3753092367618</v>
      </c>
      <c r="F253" s="137">
        <v>262.70217155642337</v>
      </c>
      <c r="G253" s="137">
        <v>182.7655650498917</v>
      </c>
    </row>
    <row r="254" spans="1:7" ht="12.75">
      <c r="A254" s="133">
        <v>40422</v>
      </c>
      <c r="B254" s="137">
        <v>153.43533291503877</v>
      </c>
      <c r="C254" s="137">
        <v>198.37643141737144</v>
      </c>
      <c r="D254" s="137">
        <v>208.32759698579505</v>
      </c>
      <c r="E254" s="137">
        <v>197.59770902346477</v>
      </c>
      <c r="F254" s="137">
        <v>318.0897070886126</v>
      </c>
      <c r="G254" s="137">
        <v>193.99392616831372</v>
      </c>
    </row>
    <row r="255" spans="1:7" ht="12.75">
      <c r="A255" s="133">
        <v>40452</v>
      </c>
      <c r="B255" s="137">
        <v>157.33540814119925</v>
      </c>
      <c r="C255" s="137">
        <v>202.60682970125296</v>
      </c>
      <c r="D255" s="137">
        <v>219.94662821880962</v>
      </c>
      <c r="E255" s="137">
        <v>220.02052561391153</v>
      </c>
      <c r="F255" s="137">
        <v>349.28545174319464</v>
      </c>
      <c r="G255" s="137">
        <v>204.63536379756385</v>
      </c>
    </row>
    <row r="256" spans="1:7" ht="12.75">
      <c r="A256" s="133">
        <v>40483</v>
      </c>
      <c r="B256" s="137">
        <v>160.3687412197018</v>
      </c>
      <c r="C256" s="137">
        <v>207.79065163453708</v>
      </c>
      <c r="D256" s="137">
        <v>223.34296759118476</v>
      </c>
      <c r="E256" s="137">
        <v>243.3143571832693</v>
      </c>
      <c r="F256" s="137">
        <v>373.367589877813</v>
      </c>
      <c r="G256" s="137">
        <v>212.51446035305673</v>
      </c>
    </row>
    <row r="257" spans="1:7" ht="12.75">
      <c r="A257" s="133">
        <v>40513</v>
      </c>
      <c r="B257" s="137">
        <v>165.9176364401188</v>
      </c>
      <c r="C257" s="137">
        <v>208.36256055608993</v>
      </c>
      <c r="D257" s="137">
        <v>237.78947001644272</v>
      </c>
      <c r="E257" s="137">
        <v>262.9892614600709</v>
      </c>
      <c r="F257" s="137">
        <v>398.43185121401365</v>
      </c>
      <c r="G257" s="137">
        <v>223.05119297952285</v>
      </c>
    </row>
    <row r="258" spans="1:7" ht="12.75">
      <c r="A258" s="138">
        <v>40554</v>
      </c>
      <c r="B258" s="139">
        <v>165.88687912007384</v>
      </c>
      <c r="C258" s="139">
        <v>221.25256838910033</v>
      </c>
      <c r="D258" s="139">
        <v>244.77107271676698</v>
      </c>
      <c r="E258" s="139">
        <v>277.6935026742019</v>
      </c>
      <c r="F258" s="139">
        <v>420.1622204564698</v>
      </c>
      <c r="G258" s="140">
        <v>230.74540952220985</v>
      </c>
    </row>
    <row r="259" spans="1:7" ht="12.75">
      <c r="A259" s="133"/>
      <c r="B259" s="141"/>
      <c r="C259" s="141"/>
      <c r="D259" s="141"/>
      <c r="E259" s="141"/>
      <c r="F259" s="141"/>
      <c r="G259" s="132"/>
    </row>
    <row r="260" spans="1:10" ht="27.75" customHeight="1">
      <c r="A260" s="162" t="s">
        <v>357</v>
      </c>
      <c r="B260" s="162"/>
      <c r="C260" s="162"/>
      <c r="D260" s="162"/>
      <c r="E260" s="162"/>
      <c r="F260" s="162"/>
      <c r="G260" s="162"/>
      <c r="H260" s="134"/>
      <c r="I260" s="134"/>
      <c r="J260" s="134"/>
    </row>
    <row r="262" spans="1:7" ht="54" customHeight="1">
      <c r="A262" s="144" t="s">
        <v>314</v>
      </c>
      <c r="B262" s="144"/>
      <c r="C262" s="144"/>
      <c r="D262" s="144"/>
      <c r="E262" s="144"/>
      <c r="F262" s="144"/>
      <c r="G262" s="144"/>
    </row>
  </sheetData>
  <mergeCells count="3">
    <mergeCell ref="B4:G4"/>
    <mergeCell ref="A260:G260"/>
    <mergeCell ref="A262:G262"/>
  </mergeCells>
  <printOptions/>
  <pageMargins left="0.75" right="0.75" top="1" bottom="1" header="0.5" footer="0.5"/>
  <pageSetup horizontalDpi="600" verticalDpi="600" orientation="portrait" scale="68" r:id="rId1"/>
  <rowBreaks count="3" manualBreakCount="3">
    <brk id="64" max="6" man="1"/>
    <brk id="128" max="255" man="1"/>
    <brk id="192" max="255" man="1"/>
  </rowBreaks>
</worksheet>
</file>

<file path=xl/worksheets/sheet14.xml><?xml version="1.0" encoding="utf-8"?>
<worksheet xmlns="http://schemas.openxmlformats.org/spreadsheetml/2006/main" xmlns:r="http://schemas.openxmlformats.org/officeDocument/2006/relationships">
  <dimension ref="A1:I54"/>
  <sheetViews>
    <sheetView zoomScaleSheetLayoutView="10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30</v>
      </c>
    </row>
    <row r="3" spans="1:6" ht="12.75">
      <c r="A3" s="3" t="s">
        <v>31</v>
      </c>
      <c r="B3" s="4" t="s">
        <v>32</v>
      </c>
      <c r="C3" s="17" t="s">
        <v>33</v>
      </c>
      <c r="D3" s="18" t="s">
        <v>32</v>
      </c>
      <c r="E3" s="4" t="s">
        <v>33</v>
      </c>
      <c r="F3" s="5"/>
    </row>
    <row r="4" spans="2:6" ht="12.75">
      <c r="B4" s="161" t="s">
        <v>34</v>
      </c>
      <c r="C4" s="163"/>
      <c r="D4" s="164" t="s">
        <v>35</v>
      </c>
      <c r="E4" s="161"/>
      <c r="F4" s="5"/>
    </row>
    <row r="5" spans="2:6" ht="12.75">
      <c r="B5" s="2"/>
      <c r="C5" s="19"/>
      <c r="D5" s="20"/>
      <c r="E5" s="2"/>
      <c r="F5" s="5"/>
    </row>
    <row r="6" spans="1:6" ht="12.75">
      <c r="A6" t="s">
        <v>36</v>
      </c>
      <c r="B6" s="21">
        <v>3.37</v>
      </c>
      <c r="C6" s="22">
        <v>30.85</v>
      </c>
      <c r="D6" s="23">
        <f>B6*(100/106.404)</f>
        <v>3.1671741663847226</v>
      </c>
      <c r="E6" s="21">
        <f>C6*(100/106.404)</f>
        <v>28.993270929664302</v>
      </c>
      <c r="F6" s="5"/>
    </row>
    <row r="7" spans="1:6" ht="12.75">
      <c r="A7" t="s">
        <v>37</v>
      </c>
      <c r="B7" s="21">
        <v>78.215</v>
      </c>
      <c r="C7" s="22">
        <v>158.39</v>
      </c>
      <c r="D7" s="23">
        <f>B7*(100/106.404)</f>
        <v>73.50757490319913</v>
      </c>
      <c r="E7" s="21">
        <f>C7*(100/106.404)</f>
        <v>148.85718582008195</v>
      </c>
      <c r="F7" s="5"/>
    </row>
    <row r="8" spans="1:6" ht="12.75">
      <c r="A8" t="s">
        <v>38</v>
      </c>
      <c r="B8" s="21">
        <v>6</v>
      </c>
      <c r="C8" s="22">
        <v>6</v>
      </c>
      <c r="D8" s="23">
        <f>B8*(100/113)</f>
        <v>5.3097345132743365</v>
      </c>
      <c r="E8" s="21">
        <f>C8*(100/113)</f>
        <v>5.3097345132743365</v>
      </c>
      <c r="F8" s="5"/>
    </row>
    <row r="9" spans="2:6" ht="12.75">
      <c r="B9" s="21"/>
      <c r="C9" s="22"/>
      <c r="D9" s="23"/>
      <c r="E9" s="21"/>
      <c r="F9" s="5"/>
    </row>
    <row r="10" spans="1:6" ht="12.75">
      <c r="A10" t="s">
        <v>39</v>
      </c>
      <c r="B10" s="21">
        <v>0.784</v>
      </c>
      <c r="C10" s="22">
        <v>1</v>
      </c>
      <c r="D10" s="23">
        <f aca="true" t="shared" si="0" ref="D10:E31">B10*(100/95.414)</f>
        <v>0.8216823526945732</v>
      </c>
      <c r="E10" s="21">
        <f t="shared" si="0"/>
        <v>1.048064225375731</v>
      </c>
      <c r="F10" s="5"/>
    </row>
    <row r="11" spans="1:6" ht="12.75">
      <c r="A11" t="s">
        <v>40</v>
      </c>
      <c r="B11" s="21">
        <v>0.769</v>
      </c>
      <c r="C11" s="22">
        <v>0.9</v>
      </c>
      <c r="D11" s="23">
        <f t="shared" si="0"/>
        <v>0.8059613893139372</v>
      </c>
      <c r="E11" s="21">
        <f t="shared" si="0"/>
        <v>0.943257802838158</v>
      </c>
      <c r="F11" s="5"/>
    </row>
    <row r="12" spans="1:6" ht="12.75">
      <c r="A12" t="s">
        <v>41</v>
      </c>
      <c r="B12" s="21">
        <v>0.2</v>
      </c>
      <c r="C12" s="22">
        <v>0.255</v>
      </c>
      <c r="D12" s="23">
        <f t="shared" si="0"/>
        <v>0.20961284507514621</v>
      </c>
      <c r="E12" s="21">
        <f t="shared" si="0"/>
        <v>0.26725637747081143</v>
      </c>
      <c r="F12" s="5"/>
    </row>
    <row r="13" spans="1:6" ht="12.75">
      <c r="A13" t="s">
        <v>42</v>
      </c>
      <c r="B13" s="21">
        <v>0.026</v>
      </c>
      <c r="C13" s="22">
        <v>0.1</v>
      </c>
      <c r="D13" s="23">
        <f t="shared" si="0"/>
        <v>0.027249669859769007</v>
      </c>
      <c r="E13" s="21">
        <f t="shared" si="0"/>
        <v>0.10480642253757311</v>
      </c>
      <c r="F13" s="5"/>
    </row>
    <row r="14" spans="1:6" ht="12.75">
      <c r="A14" t="s">
        <v>43</v>
      </c>
      <c r="B14" s="21">
        <v>1.11</v>
      </c>
      <c r="C14" s="22">
        <v>3.4</v>
      </c>
      <c r="D14" s="23">
        <f t="shared" si="0"/>
        <v>1.1633512901670615</v>
      </c>
      <c r="E14" s="21">
        <f t="shared" si="0"/>
        <v>3.5634183662774856</v>
      </c>
      <c r="F14" s="5"/>
    </row>
    <row r="15" spans="1:6" ht="12.75">
      <c r="A15" t="s">
        <v>44</v>
      </c>
      <c r="B15" s="21">
        <v>0.183</v>
      </c>
      <c r="C15" s="22">
        <v>0.318</v>
      </c>
      <c r="D15" s="23">
        <f t="shared" si="0"/>
        <v>0.19179575324375878</v>
      </c>
      <c r="E15" s="21">
        <f t="shared" si="0"/>
        <v>0.33328442366948247</v>
      </c>
      <c r="F15" s="5"/>
    </row>
    <row r="16" spans="1:6" ht="12.75">
      <c r="A16" t="s">
        <v>45</v>
      </c>
      <c r="B16" s="21">
        <v>1</v>
      </c>
      <c r="C16" s="22">
        <v>4.5</v>
      </c>
      <c r="D16" s="23">
        <f t="shared" si="0"/>
        <v>1.048064225375731</v>
      </c>
      <c r="E16" s="21">
        <f t="shared" si="0"/>
        <v>4.71628901419079</v>
      </c>
      <c r="F16" s="5"/>
    </row>
    <row r="17" spans="1:6" ht="12.75">
      <c r="A17" t="s">
        <v>46</v>
      </c>
      <c r="B17" s="21">
        <v>0.107</v>
      </c>
      <c r="C17" s="22">
        <v>0.107</v>
      </c>
      <c r="D17" s="23">
        <f t="shared" si="0"/>
        <v>0.11214287211520323</v>
      </c>
      <c r="E17" s="21">
        <f t="shared" si="0"/>
        <v>0.11214287211520323</v>
      </c>
      <c r="F17" s="5"/>
    </row>
    <row r="18" spans="1:6" ht="12.75">
      <c r="A18" t="s">
        <v>47</v>
      </c>
      <c r="B18" s="21">
        <v>4.93</v>
      </c>
      <c r="C18" s="22">
        <v>5.12</v>
      </c>
      <c r="D18" s="23">
        <f t="shared" si="0"/>
        <v>5.166956631102354</v>
      </c>
      <c r="E18" s="21">
        <f t="shared" si="0"/>
        <v>5.366088833923743</v>
      </c>
      <c r="F18" s="5"/>
    </row>
    <row r="19" spans="1:6" ht="12.75">
      <c r="A19" t="s">
        <v>48</v>
      </c>
      <c r="B19" s="21">
        <v>38</v>
      </c>
      <c r="C19" s="22">
        <v>114.6</v>
      </c>
      <c r="D19" s="23">
        <f t="shared" si="0"/>
        <v>39.82644056427778</v>
      </c>
      <c r="E19" s="21">
        <f t="shared" si="0"/>
        <v>120.10816022805878</v>
      </c>
      <c r="F19" s="5"/>
    </row>
    <row r="20" spans="1:6" ht="12.75">
      <c r="A20" t="s">
        <v>49</v>
      </c>
      <c r="B20" s="21">
        <v>29.3</v>
      </c>
      <c r="C20" s="22">
        <v>542.4</v>
      </c>
      <c r="D20" s="23">
        <f t="shared" si="0"/>
        <v>30.70828180350892</v>
      </c>
      <c r="E20" s="21">
        <f t="shared" si="0"/>
        <v>568.4700358437965</v>
      </c>
      <c r="F20" s="5"/>
    </row>
    <row r="21" spans="1:6" ht="12.75">
      <c r="A21" t="s">
        <v>50</v>
      </c>
      <c r="B21" s="21">
        <v>2.1</v>
      </c>
      <c r="C21" s="22">
        <v>4.2</v>
      </c>
      <c r="D21" s="23">
        <f t="shared" si="0"/>
        <v>2.2009348732890355</v>
      </c>
      <c r="E21" s="21">
        <f t="shared" si="0"/>
        <v>4.401869746578071</v>
      </c>
      <c r="F21" s="5"/>
    </row>
    <row r="22" spans="1:6" ht="12.75">
      <c r="A22" t="s">
        <v>51</v>
      </c>
      <c r="B22" s="21">
        <v>6.1</v>
      </c>
      <c r="C22" s="22">
        <v>44.5</v>
      </c>
      <c r="D22" s="23">
        <f t="shared" si="0"/>
        <v>6.393191774791959</v>
      </c>
      <c r="E22" s="21">
        <f t="shared" si="0"/>
        <v>46.63885802922003</v>
      </c>
      <c r="F22" s="5"/>
    </row>
    <row r="23" spans="1:6" ht="12.75">
      <c r="A23" t="s">
        <v>52</v>
      </c>
      <c r="B23" s="21">
        <v>1.2</v>
      </c>
      <c r="C23" s="22">
        <v>9.6</v>
      </c>
      <c r="D23" s="23">
        <f t="shared" si="0"/>
        <v>1.2576770704508773</v>
      </c>
      <c r="E23" s="21">
        <f t="shared" si="0"/>
        <v>10.061416563607018</v>
      </c>
      <c r="F23" s="5"/>
    </row>
    <row r="24" spans="1:6" ht="12.75">
      <c r="A24" t="s">
        <v>53</v>
      </c>
      <c r="B24" s="21">
        <v>2.2</v>
      </c>
      <c r="C24" s="22">
        <v>2.2</v>
      </c>
      <c r="D24" s="23">
        <f t="shared" si="0"/>
        <v>2.3057412958266084</v>
      </c>
      <c r="E24" s="21">
        <f t="shared" si="0"/>
        <v>2.3057412958266084</v>
      </c>
      <c r="F24" s="5"/>
    </row>
    <row r="25" spans="1:6" ht="12.75">
      <c r="A25" t="s">
        <v>54</v>
      </c>
      <c r="B25" s="21">
        <v>2</v>
      </c>
      <c r="C25" s="22">
        <v>5.2</v>
      </c>
      <c r="D25" s="23">
        <f t="shared" si="0"/>
        <v>2.096128450751462</v>
      </c>
      <c r="E25" s="21">
        <f t="shared" si="0"/>
        <v>5.449933971953802</v>
      </c>
      <c r="F25" s="5"/>
    </row>
    <row r="26" spans="1:6" ht="12.75">
      <c r="A26" t="s">
        <v>55</v>
      </c>
      <c r="B26" s="21">
        <v>4.2</v>
      </c>
      <c r="C26" s="22">
        <v>29.4</v>
      </c>
      <c r="D26" s="23">
        <f t="shared" si="0"/>
        <v>4.401869746578071</v>
      </c>
      <c r="E26" s="21">
        <f t="shared" si="0"/>
        <v>30.813088226046492</v>
      </c>
      <c r="F26" s="5"/>
    </row>
    <row r="27" spans="1:6" ht="12.75">
      <c r="A27" t="s">
        <v>56</v>
      </c>
      <c r="B27" s="21">
        <v>6</v>
      </c>
      <c r="C27" s="22">
        <v>12</v>
      </c>
      <c r="D27" s="23">
        <f t="shared" si="0"/>
        <v>6.288385352254386</v>
      </c>
      <c r="E27" s="21">
        <f t="shared" si="0"/>
        <v>12.576770704508773</v>
      </c>
      <c r="F27" s="5"/>
    </row>
    <row r="28" spans="1:6" ht="12.75">
      <c r="A28" t="s">
        <v>57</v>
      </c>
      <c r="B28" s="21">
        <v>4.4</v>
      </c>
      <c r="C28" s="22">
        <v>4.4</v>
      </c>
      <c r="D28" s="23">
        <f t="shared" si="0"/>
        <v>4.611482591653217</v>
      </c>
      <c r="E28" s="21">
        <f t="shared" si="0"/>
        <v>4.611482591653217</v>
      </c>
      <c r="F28" s="5"/>
    </row>
    <row r="29" spans="1:6" ht="12.75">
      <c r="A29" t="s">
        <v>58</v>
      </c>
      <c r="B29" s="21">
        <v>163.7</v>
      </c>
      <c r="C29" s="22">
        <v>245.5</v>
      </c>
      <c r="D29" s="23">
        <f t="shared" si="0"/>
        <v>171.56811369400717</v>
      </c>
      <c r="E29" s="21">
        <f t="shared" si="0"/>
        <v>257.299767329742</v>
      </c>
      <c r="F29" s="5"/>
    </row>
    <row r="30" spans="1:6" ht="12.75">
      <c r="A30" t="s">
        <v>59</v>
      </c>
      <c r="B30" s="21">
        <v>11.7</v>
      </c>
      <c r="C30" s="22">
        <v>23.4</v>
      </c>
      <c r="D30" s="23">
        <f t="shared" si="0"/>
        <v>12.262351436896052</v>
      </c>
      <c r="E30" s="21">
        <f t="shared" si="0"/>
        <v>24.524702873792105</v>
      </c>
      <c r="F30" s="5"/>
    </row>
    <row r="31" spans="1:6" ht="12.75">
      <c r="A31" t="s">
        <v>60</v>
      </c>
      <c r="B31" s="21">
        <v>191.4</v>
      </c>
      <c r="C31" s="22">
        <v>474.1</v>
      </c>
      <c r="D31" s="23">
        <f t="shared" si="0"/>
        <v>200.59949273691493</v>
      </c>
      <c r="E31" s="21">
        <f t="shared" si="0"/>
        <v>496.8872492506341</v>
      </c>
      <c r="F31" s="5"/>
    </row>
    <row r="32" spans="2:6" ht="12.75">
      <c r="B32" s="21"/>
      <c r="C32" s="22"/>
      <c r="D32" s="23"/>
      <c r="E32" s="21"/>
      <c r="F32" s="2"/>
    </row>
    <row r="33" spans="1:6" ht="26.25" customHeight="1">
      <c r="A33" s="8" t="s">
        <v>61</v>
      </c>
      <c r="B33" s="21">
        <f>B7+B8+SUM(B10:B19)</f>
        <v>131.324</v>
      </c>
      <c r="C33" s="22">
        <f>C7+C8+SUM(C10:C19)</f>
        <v>294.68999999999994</v>
      </c>
      <c r="D33" s="23">
        <f>D7+D8+SUM(D10:D19)</f>
        <v>128.19056700969878</v>
      </c>
      <c r="E33" s="21">
        <f>E7+E8+SUM(E10:E19)</f>
        <v>290.72968889981405</v>
      </c>
      <c r="F33" s="25"/>
    </row>
    <row r="34" spans="1:6" ht="26.25" customHeight="1">
      <c r="A34" s="8" t="s">
        <v>62</v>
      </c>
      <c r="B34" s="21">
        <f>B6+SUM(B20:B31)</f>
        <v>427.66999999999996</v>
      </c>
      <c r="C34" s="22">
        <f>C6+SUM(C20:C31)</f>
        <v>1427.75</v>
      </c>
      <c r="D34" s="23">
        <f>D6+SUM(D20:D31)</f>
        <v>447.86082499330735</v>
      </c>
      <c r="E34" s="21">
        <f>E6+SUM(E20:E31)</f>
        <v>1493.034187357023</v>
      </c>
      <c r="F34" s="25"/>
    </row>
    <row r="35" spans="2:6" ht="12.75">
      <c r="B35" s="2"/>
      <c r="C35" s="19"/>
      <c r="D35" s="24"/>
      <c r="E35" s="71"/>
      <c r="F35" s="2"/>
    </row>
    <row r="36" spans="1:6" ht="12.75">
      <c r="A36" t="s">
        <v>63</v>
      </c>
      <c r="B36" s="2" t="s">
        <v>64</v>
      </c>
      <c r="C36" s="19"/>
      <c r="D36" s="20"/>
      <c r="E36" s="2"/>
      <c r="F36" s="2"/>
    </row>
    <row r="37" spans="1:6" ht="12.75">
      <c r="A37" t="s">
        <v>65</v>
      </c>
      <c r="B37" s="2" t="s">
        <v>66</v>
      </c>
      <c r="C37" s="19"/>
      <c r="D37" s="20"/>
      <c r="E37" s="2"/>
      <c r="F37" s="2"/>
    </row>
    <row r="38" spans="2:6" ht="12.75">
      <c r="B38" s="2"/>
      <c r="C38" s="19"/>
      <c r="D38" s="20"/>
      <c r="E38" s="2"/>
      <c r="F38" s="2"/>
    </row>
    <row r="39" spans="1:6" ht="12.75">
      <c r="A39" t="s">
        <v>67</v>
      </c>
      <c r="B39" s="25">
        <f>(B33/233)+B34/104</f>
        <v>4.675833856058104</v>
      </c>
      <c r="C39" s="26">
        <f>(C33/233)+C34/104</f>
        <v>14.993129333113238</v>
      </c>
      <c r="D39" s="27">
        <f>(D33/233)+D34/104</f>
        <v>4.856528193811872</v>
      </c>
      <c r="E39" s="25">
        <f>(E33/233)+E34/104</f>
        <v>15.603864860505407</v>
      </c>
      <c r="F39" s="2"/>
    </row>
    <row r="40" spans="1:6" ht="12.75">
      <c r="A40" s="1"/>
      <c r="D40" s="28"/>
      <c r="E40" s="2"/>
      <c r="F40" s="72"/>
    </row>
    <row r="41" spans="1:6" ht="12.75">
      <c r="A41" s="9" t="s">
        <v>68</v>
      </c>
      <c r="B41" s="9" t="s">
        <v>69</v>
      </c>
      <c r="C41" s="3"/>
      <c r="D41" s="3"/>
      <c r="E41" s="3"/>
      <c r="F41" s="6"/>
    </row>
    <row r="43" spans="1:6" ht="12.75">
      <c r="A43" s="146" t="s">
        <v>70</v>
      </c>
      <c r="B43" s="146"/>
      <c r="C43" s="146"/>
      <c r="D43" s="146"/>
      <c r="E43" s="146"/>
      <c r="F43" s="8"/>
    </row>
    <row r="44" spans="1:6" ht="12.75">
      <c r="A44" s="146"/>
      <c r="B44" s="146"/>
      <c r="C44" s="146"/>
      <c r="D44" s="146"/>
      <c r="E44" s="146"/>
      <c r="F44" s="8"/>
    </row>
    <row r="45" spans="1:6" ht="12.75">
      <c r="A45" s="146"/>
      <c r="B45" s="146"/>
      <c r="C45" s="146"/>
      <c r="D45" s="146"/>
      <c r="E45" s="146"/>
      <c r="F45" s="8"/>
    </row>
    <row r="46" spans="1:6" ht="12.75">
      <c r="A46" s="146"/>
      <c r="B46" s="146"/>
      <c r="C46" s="146"/>
      <c r="D46" s="146"/>
      <c r="E46" s="146"/>
      <c r="F46" s="8"/>
    </row>
    <row r="47" spans="1:6" ht="12.75">
      <c r="A47" s="146"/>
      <c r="B47" s="146"/>
      <c r="C47" s="146"/>
      <c r="D47" s="146"/>
      <c r="E47" s="146"/>
      <c r="F47" s="8"/>
    </row>
    <row r="48" spans="1:6" ht="12.75">
      <c r="A48" s="146"/>
      <c r="B48" s="146"/>
      <c r="C48" s="146"/>
      <c r="D48" s="146"/>
      <c r="E48" s="146"/>
      <c r="F48" s="8"/>
    </row>
    <row r="49" spans="1:6" ht="12.75">
      <c r="A49" s="146"/>
      <c r="B49" s="146"/>
      <c r="C49" s="146"/>
      <c r="D49" s="146"/>
      <c r="E49" s="146"/>
      <c r="F49" s="8"/>
    </row>
    <row r="50" spans="1:6" ht="12.75">
      <c r="A50" s="146"/>
      <c r="B50" s="146"/>
      <c r="C50" s="146"/>
      <c r="D50" s="146"/>
      <c r="E50" s="146"/>
      <c r="F50" s="8"/>
    </row>
    <row r="51" spans="1:6" ht="49.5" customHeight="1">
      <c r="A51" s="146"/>
      <c r="B51" s="146"/>
      <c r="C51" s="146"/>
      <c r="D51" s="146"/>
      <c r="E51" s="146"/>
      <c r="F51" s="8"/>
    </row>
    <row r="52" spans="1:6" ht="39.75" customHeight="1">
      <c r="A52" s="144" t="s">
        <v>76</v>
      </c>
      <c r="B52" s="144"/>
      <c r="C52" s="144"/>
      <c r="D52" s="144"/>
      <c r="E52" s="144"/>
      <c r="F52" s="8"/>
    </row>
    <row r="53" spans="1:5" ht="12.75">
      <c r="A53" s="68"/>
      <c r="B53" s="68"/>
      <c r="C53" s="68"/>
      <c r="D53" s="68"/>
      <c r="E53" s="68"/>
    </row>
    <row r="54" spans="1:9" ht="12.75">
      <c r="A54" s="16"/>
      <c r="B54" s="16"/>
      <c r="C54" s="16"/>
      <c r="D54" s="16"/>
      <c r="E54" s="16"/>
      <c r="F54" s="16"/>
      <c r="G54" s="16"/>
      <c r="H54" s="16"/>
      <c r="I54" s="16"/>
    </row>
  </sheetData>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5.xml><?xml version="1.0" encoding="utf-8"?>
<worksheet xmlns="http://schemas.openxmlformats.org/spreadsheetml/2006/main" xmlns:r="http://schemas.openxmlformats.org/officeDocument/2006/relationships">
  <dimension ref="A1:E195"/>
  <sheetViews>
    <sheetView zoomScaleSheetLayoutView="10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262</v>
      </c>
    </row>
    <row r="3" spans="1:3" ht="12.75">
      <c r="A3" s="3" t="s">
        <v>273</v>
      </c>
      <c r="B3" s="3" t="s">
        <v>15</v>
      </c>
      <c r="C3" s="29" t="s">
        <v>79</v>
      </c>
    </row>
    <row r="4" ht="12.75">
      <c r="C4" s="30" t="s">
        <v>274</v>
      </c>
    </row>
    <row r="5" spans="1:3" ht="12.75">
      <c r="A5" s="36" t="s">
        <v>263</v>
      </c>
      <c r="C5" s="30"/>
    </row>
    <row r="6" spans="2:3" ht="12.75">
      <c r="B6" t="s">
        <v>80</v>
      </c>
      <c r="C6" s="64">
        <v>0.07570825068515967</v>
      </c>
    </row>
    <row r="7" spans="2:3" ht="12.75">
      <c r="B7" t="s">
        <v>81</v>
      </c>
      <c r="C7" s="64">
        <v>0.37854125342579836</v>
      </c>
    </row>
    <row r="8" spans="2:3" ht="12.75">
      <c r="B8" t="s">
        <v>82</v>
      </c>
      <c r="C8" s="64">
        <v>0.5299577547961176</v>
      </c>
    </row>
    <row r="9" spans="2:3" ht="12.75">
      <c r="B9" t="s">
        <v>25</v>
      </c>
      <c r="C9" s="64">
        <v>0.6056660054812774</v>
      </c>
    </row>
    <row r="10" spans="2:3" ht="12.75">
      <c r="B10" t="s">
        <v>83</v>
      </c>
      <c r="C10" s="64">
        <v>0.7949366321941764</v>
      </c>
    </row>
    <row r="11" spans="2:3" ht="12.75">
      <c r="B11" t="s">
        <v>84</v>
      </c>
      <c r="C11" s="64">
        <v>0.8327907575367562</v>
      </c>
    </row>
    <row r="12" spans="2:3" ht="12.75">
      <c r="B12" t="s">
        <v>85</v>
      </c>
      <c r="C12" s="64">
        <v>0.8327907575367562</v>
      </c>
    </row>
    <row r="13" spans="2:3" ht="12.75">
      <c r="B13" s="2" t="s">
        <v>86</v>
      </c>
      <c r="C13" s="64">
        <v>0.908499008221916</v>
      </c>
    </row>
    <row r="14" spans="2:3" ht="12.75">
      <c r="B14" s="2"/>
      <c r="C14" s="64"/>
    </row>
    <row r="15" spans="1:3" ht="12.75">
      <c r="A15" s="36" t="s">
        <v>266</v>
      </c>
      <c r="B15" s="2"/>
      <c r="C15" s="64"/>
    </row>
    <row r="16" spans="2:3" ht="12.75">
      <c r="B16" s="2" t="s">
        <v>87</v>
      </c>
      <c r="C16" s="64">
        <v>1.1356237602773949</v>
      </c>
    </row>
    <row r="17" spans="2:3" ht="12.75">
      <c r="B17" s="2" t="s">
        <v>88</v>
      </c>
      <c r="C17" s="64">
        <v>1.1734778856199748</v>
      </c>
    </row>
    <row r="18" spans="2:3" ht="12.75">
      <c r="B18" s="2" t="s">
        <v>89</v>
      </c>
      <c r="C18" s="64">
        <v>1.2870402616477141</v>
      </c>
    </row>
    <row r="19" spans="2:3" ht="12.75">
      <c r="B19" s="2" t="s">
        <v>90</v>
      </c>
      <c r="C19" s="64">
        <v>1.362748512332874</v>
      </c>
    </row>
    <row r="20" spans="2:3" ht="12.75">
      <c r="B20" s="2" t="s">
        <v>91</v>
      </c>
      <c r="C20" s="64">
        <v>1.4384567630180336</v>
      </c>
    </row>
    <row r="21" spans="2:3" ht="12.75">
      <c r="B21" s="2" t="s">
        <v>270</v>
      </c>
      <c r="C21" s="64">
        <v>1.6277273897309328</v>
      </c>
    </row>
    <row r="22" spans="2:3" ht="12.75">
      <c r="B22" s="2" t="s">
        <v>92</v>
      </c>
      <c r="C22" s="64">
        <v>1.70343564041609</v>
      </c>
    </row>
    <row r="23" spans="2:3" ht="12.75">
      <c r="B23" s="2" t="s">
        <v>93</v>
      </c>
      <c r="C23" s="64">
        <v>1.8548521417864117</v>
      </c>
    </row>
    <row r="24" spans="2:3" ht="12.75">
      <c r="B24" s="2" t="s">
        <v>107</v>
      </c>
      <c r="C24" s="64">
        <v>1.8927062671289918</v>
      </c>
    </row>
    <row r="25" spans="2:3" ht="12.75">
      <c r="B25" s="2" t="s">
        <v>94</v>
      </c>
      <c r="C25" s="64">
        <v>1.9305603924715715</v>
      </c>
    </row>
    <row r="26" spans="2:3" ht="12.75">
      <c r="B26" s="2" t="s">
        <v>95</v>
      </c>
      <c r="C26" s="64">
        <v>2.0062686431567314</v>
      </c>
    </row>
    <row r="27" spans="2:3" ht="12.75">
      <c r="B27" s="2" t="s">
        <v>108</v>
      </c>
      <c r="C27" s="64">
        <v>2.0062686431567314</v>
      </c>
    </row>
    <row r="28" spans="2:3" ht="12.75">
      <c r="B28" s="2"/>
      <c r="C28" s="64"/>
    </row>
    <row r="29" spans="1:3" ht="12.75">
      <c r="A29" s="36" t="s">
        <v>265</v>
      </c>
      <c r="B29" s="2"/>
      <c r="C29" s="64"/>
    </row>
    <row r="30" spans="2:3" ht="12.75">
      <c r="B30" s="61" t="s">
        <v>17</v>
      </c>
      <c r="C30" s="64">
        <v>2.1198310191844705</v>
      </c>
    </row>
    <row r="31" spans="2:3" ht="12.75">
      <c r="B31" s="2" t="s">
        <v>96</v>
      </c>
      <c r="C31" s="64">
        <v>2.23339339521221</v>
      </c>
    </row>
    <row r="32" spans="2:3" ht="12.75">
      <c r="B32" s="2" t="s">
        <v>97</v>
      </c>
      <c r="C32" s="64">
        <v>2.30910164589737</v>
      </c>
    </row>
    <row r="33" spans="2:3" ht="12.75">
      <c r="B33" s="2" t="s">
        <v>252</v>
      </c>
      <c r="C33" s="64">
        <v>2.4226640219251094</v>
      </c>
    </row>
    <row r="34" spans="2:3" ht="12.75">
      <c r="B34" s="2" t="s">
        <v>98</v>
      </c>
      <c r="C34" s="64">
        <v>2.460518147267689</v>
      </c>
    </row>
    <row r="35" spans="2:3" ht="12.75">
      <c r="B35" s="2" t="s">
        <v>99</v>
      </c>
      <c r="C35" s="64">
        <v>2.5362263979528485</v>
      </c>
    </row>
    <row r="36" spans="2:3" ht="12.75">
      <c r="B36" s="2" t="s">
        <v>100</v>
      </c>
      <c r="C36" s="64">
        <v>2.5740805232954282</v>
      </c>
    </row>
    <row r="37" spans="2:3" ht="12.75">
      <c r="B37" s="2" t="s">
        <v>101</v>
      </c>
      <c r="C37" s="64">
        <v>2.6497887739805885</v>
      </c>
    </row>
    <row r="38" spans="2:3" ht="12.75">
      <c r="B38" s="2" t="s">
        <v>109</v>
      </c>
      <c r="C38" s="64">
        <v>2.8012052753509074</v>
      </c>
    </row>
    <row r="39" spans="2:3" ht="12.75">
      <c r="B39" s="2" t="s">
        <v>102</v>
      </c>
      <c r="C39" s="64">
        <v>2.8012052753509074</v>
      </c>
    </row>
    <row r="40" spans="2:3" ht="12.75">
      <c r="B40" s="2" t="s">
        <v>103</v>
      </c>
      <c r="C40" s="64">
        <v>2.8012052753509074</v>
      </c>
    </row>
    <row r="41" spans="2:3" ht="12.75">
      <c r="B41" s="2" t="s">
        <v>104</v>
      </c>
      <c r="C41" s="64">
        <v>2.8012052753509074</v>
      </c>
    </row>
    <row r="42" spans="2:3" ht="12.75">
      <c r="B42" s="2" t="s">
        <v>105</v>
      </c>
      <c r="C42" s="64">
        <v>2.876913526036067</v>
      </c>
    </row>
    <row r="43" spans="2:3" ht="12.75">
      <c r="B43" s="2" t="s">
        <v>106</v>
      </c>
      <c r="C43" s="64">
        <v>2.876913526036067</v>
      </c>
    </row>
    <row r="44" spans="2:3" ht="12.75">
      <c r="B44" s="2" t="s">
        <v>268</v>
      </c>
      <c r="C44" s="64">
        <v>2.876913526036067</v>
      </c>
    </row>
    <row r="45" spans="2:3" ht="12.75">
      <c r="B45" s="2" t="s">
        <v>110</v>
      </c>
      <c r="C45" s="64">
        <v>2.9147676513786474</v>
      </c>
    </row>
    <row r="46" spans="2:3" ht="12.75">
      <c r="B46" s="2" t="s">
        <v>111</v>
      </c>
      <c r="C46" s="64">
        <v>2.9526217767212266</v>
      </c>
    </row>
    <row r="47" spans="2:3" ht="12.75">
      <c r="B47" s="2" t="s">
        <v>112</v>
      </c>
      <c r="C47" s="64">
        <v>2.9526217767212266</v>
      </c>
    </row>
    <row r="48" spans="2:3" ht="12.75">
      <c r="B48" s="2" t="s">
        <v>113</v>
      </c>
      <c r="C48" s="64">
        <v>2.9526217767212266</v>
      </c>
    </row>
    <row r="49" spans="2:3" ht="12.75">
      <c r="B49" s="2" t="s">
        <v>114</v>
      </c>
      <c r="C49" s="64">
        <v>2.9904759020638068</v>
      </c>
    </row>
    <row r="50" spans="2:3" ht="12.75">
      <c r="B50" s="2" t="s">
        <v>115</v>
      </c>
      <c r="C50" s="64">
        <v>2.9904759020638068</v>
      </c>
    </row>
    <row r="51" spans="2:3" ht="12.75">
      <c r="B51" s="2" t="s">
        <v>116</v>
      </c>
      <c r="C51" s="64">
        <v>3.028330027406387</v>
      </c>
    </row>
    <row r="52" spans="2:3" ht="12.75">
      <c r="B52" s="2" t="s">
        <v>117</v>
      </c>
      <c r="C52" s="64">
        <v>3.028330027406387</v>
      </c>
    </row>
    <row r="53" spans="2:3" ht="12.75">
      <c r="B53" s="2" t="s">
        <v>118</v>
      </c>
      <c r="C53" s="64">
        <v>3.028330027406387</v>
      </c>
    </row>
    <row r="54" spans="2:3" ht="12.75">
      <c r="B54" s="2" t="s">
        <v>267</v>
      </c>
      <c r="C54" s="64">
        <v>3.066184152748966</v>
      </c>
    </row>
    <row r="55" spans="2:3" ht="12.75">
      <c r="B55" s="2" t="s">
        <v>173</v>
      </c>
      <c r="C55" s="64">
        <v>3.141892403434126</v>
      </c>
    </row>
    <row r="56" spans="2:3" ht="12.75">
      <c r="B56" s="2" t="s">
        <v>119</v>
      </c>
      <c r="C56" s="64">
        <v>3.1797465287767057</v>
      </c>
    </row>
    <row r="57" spans="2:3" ht="12.75">
      <c r="B57" s="2" t="s">
        <v>120</v>
      </c>
      <c r="C57" s="64">
        <v>3.1797465287767057</v>
      </c>
    </row>
    <row r="58" spans="2:3" ht="12.75">
      <c r="B58" s="2" t="s">
        <v>121</v>
      </c>
      <c r="C58" s="64">
        <v>3.217600654119286</v>
      </c>
    </row>
    <row r="59" spans="2:3" ht="12.75">
      <c r="B59" s="2" t="s">
        <v>122</v>
      </c>
      <c r="C59" s="64">
        <v>3.2554547794618656</v>
      </c>
    </row>
    <row r="60" spans="2:3" ht="12.75">
      <c r="B60" s="2" t="s">
        <v>123</v>
      </c>
      <c r="C60" s="64">
        <v>3.2554547794618656</v>
      </c>
    </row>
    <row r="61" spans="2:3" ht="12.75">
      <c r="B61" s="2" t="s">
        <v>124</v>
      </c>
      <c r="C61" s="64">
        <v>3.2933089048044453</v>
      </c>
    </row>
    <row r="62" spans="2:3" ht="12.75">
      <c r="B62" s="2" t="s">
        <v>125</v>
      </c>
      <c r="C62" s="64">
        <v>3.2933089048044453</v>
      </c>
    </row>
    <row r="63" spans="2:3" ht="12.75">
      <c r="B63" s="2" t="s">
        <v>126</v>
      </c>
      <c r="C63" s="64">
        <v>3.2933089048044453</v>
      </c>
    </row>
    <row r="64" spans="2:3" ht="12.75">
      <c r="B64" s="2" t="s">
        <v>127</v>
      </c>
      <c r="C64" s="64">
        <v>3.331163030147025</v>
      </c>
    </row>
    <row r="65" spans="2:3" ht="12.75">
      <c r="B65" s="2" t="s">
        <v>128</v>
      </c>
      <c r="C65" s="64">
        <v>3.331163030147025</v>
      </c>
    </row>
    <row r="66" spans="2:3" ht="12.75">
      <c r="B66" s="2" t="s">
        <v>129</v>
      </c>
      <c r="C66" s="64">
        <v>3.369017155489605</v>
      </c>
    </row>
    <row r="67" spans="2:3" ht="12.75">
      <c r="B67" s="2" t="s">
        <v>130</v>
      </c>
      <c r="C67" s="64">
        <v>3.369017155489605</v>
      </c>
    </row>
    <row r="68" spans="2:3" ht="12.75">
      <c r="B68" s="2" t="s">
        <v>131</v>
      </c>
      <c r="C68" s="64">
        <v>3.4068712808321853</v>
      </c>
    </row>
    <row r="69" spans="2:3" ht="12.75">
      <c r="B69" s="2" t="s">
        <v>132</v>
      </c>
      <c r="C69" s="64">
        <v>3.4447254061747645</v>
      </c>
    </row>
    <row r="70" spans="2:3" ht="12.75">
      <c r="B70" s="2" t="s">
        <v>133</v>
      </c>
      <c r="C70" s="64">
        <v>3.4447254061747645</v>
      </c>
    </row>
    <row r="71" spans="2:3" ht="12.75">
      <c r="B71" s="2" t="s">
        <v>134</v>
      </c>
      <c r="C71" s="64">
        <v>3.4447254061747645</v>
      </c>
    </row>
    <row r="72" spans="2:3" ht="12.75">
      <c r="B72" s="2" t="s">
        <v>135</v>
      </c>
      <c r="C72" s="64">
        <v>3.4447254061747645</v>
      </c>
    </row>
    <row r="73" spans="2:3" ht="12.75">
      <c r="B73" s="2" t="s">
        <v>269</v>
      </c>
      <c r="C73" s="64">
        <v>3.4825795315173447</v>
      </c>
    </row>
    <row r="74" spans="2:3" ht="12.75">
      <c r="B74" s="2" t="s">
        <v>136</v>
      </c>
      <c r="C74" s="64">
        <v>3.4825795315173447</v>
      </c>
    </row>
    <row r="75" spans="2:3" ht="12.75">
      <c r="B75" s="2" t="s">
        <v>137</v>
      </c>
      <c r="C75" s="64">
        <v>3.558287782202504</v>
      </c>
    </row>
    <row r="76" spans="2:3" ht="12.75">
      <c r="B76" s="2" t="s">
        <v>138</v>
      </c>
      <c r="C76" s="64">
        <v>3.558287782202504</v>
      </c>
    </row>
    <row r="77" spans="2:3" ht="12.75">
      <c r="B77" s="2" t="s">
        <v>139</v>
      </c>
      <c r="C77" s="64">
        <v>3.596141907545084</v>
      </c>
    </row>
    <row r="78" spans="2:3" ht="12.75">
      <c r="B78" s="2" t="s">
        <v>174</v>
      </c>
      <c r="C78" s="64">
        <v>3.633996032887664</v>
      </c>
    </row>
    <row r="79" spans="2:3" ht="12.75">
      <c r="B79" s="2" t="s">
        <v>175</v>
      </c>
      <c r="C79" s="64">
        <v>3.7475584089154035</v>
      </c>
    </row>
    <row r="80" spans="2:3" ht="12.75">
      <c r="B80" s="2" t="s">
        <v>20</v>
      </c>
      <c r="C80" s="64">
        <v>3.7475584089154035</v>
      </c>
    </row>
    <row r="81" spans="2:3" ht="12.75">
      <c r="B81" s="2" t="s">
        <v>140</v>
      </c>
      <c r="C81" s="64">
        <v>3.7854125342579836</v>
      </c>
    </row>
    <row r="82" spans="2:3" ht="12.75">
      <c r="B82" s="2" t="s">
        <v>141</v>
      </c>
      <c r="C82" s="64">
        <v>3.861120784943143</v>
      </c>
    </row>
    <row r="83" spans="2:3" ht="12.75">
      <c r="B83" s="2" t="s">
        <v>142</v>
      </c>
      <c r="C83" s="64">
        <v>3.8989749102857227</v>
      </c>
    </row>
    <row r="84" spans="2:3" ht="12.75">
      <c r="B84" s="2" t="s">
        <v>143</v>
      </c>
      <c r="C84" s="64">
        <v>3.8989749102857227</v>
      </c>
    </row>
    <row r="85" spans="2:3" ht="12.75">
      <c r="B85" s="2" t="s">
        <v>144</v>
      </c>
      <c r="C85" s="64">
        <v>3.9368290356283024</v>
      </c>
    </row>
    <row r="86" spans="2:3" ht="12.75">
      <c r="B86" s="2" t="s">
        <v>145</v>
      </c>
      <c r="C86" s="64">
        <v>3.9368290356283024</v>
      </c>
    </row>
    <row r="87" spans="2:3" ht="12.75">
      <c r="B87" s="2" t="s">
        <v>146</v>
      </c>
      <c r="C87" s="64">
        <v>3.974683160970882</v>
      </c>
    </row>
    <row r="88" spans="2:3" ht="12.75">
      <c r="B88" s="2" t="s">
        <v>147</v>
      </c>
      <c r="C88" s="64">
        <v>4.050391411656042</v>
      </c>
    </row>
    <row r="89" spans="2:3" ht="12.75">
      <c r="B89" s="2" t="s">
        <v>148</v>
      </c>
      <c r="C89" s="64">
        <v>4.088245536998622</v>
      </c>
    </row>
    <row r="90" spans="2:3" ht="12.75">
      <c r="B90" s="2" t="s">
        <v>26</v>
      </c>
      <c r="C90" s="64">
        <v>4.126099662341201</v>
      </c>
    </row>
    <row r="91" spans="2:3" ht="12.75">
      <c r="B91" s="2" t="s">
        <v>149</v>
      </c>
      <c r="C91" s="64">
        <v>4.126099662341201</v>
      </c>
    </row>
    <row r="92" spans="2:3" ht="12.75">
      <c r="B92" s="2" t="s">
        <v>150</v>
      </c>
      <c r="C92" s="64">
        <v>4.126099662341201</v>
      </c>
    </row>
    <row r="93" spans="2:3" ht="12.75">
      <c r="B93" s="2" t="s">
        <v>151</v>
      </c>
      <c r="C93" s="64">
        <v>4.1639537876837815</v>
      </c>
    </row>
    <row r="94" spans="2:3" ht="12.75">
      <c r="B94" s="2" t="s">
        <v>152</v>
      </c>
      <c r="C94" s="64">
        <v>4.201807913026361</v>
      </c>
    </row>
    <row r="95" spans="2:3" ht="12.75">
      <c r="B95" s="2" t="s">
        <v>153</v>
      </c>
      <c r="C95" s="64">
        <v>4.201807913026361</v>
      </c>
    </row>
    <row r="96" spans="2:3" ht="12.75">
      <c r="B96" s="2" t="s">
        <v>154</v>
      </c>
      <c r="C96" s="64">
        <v>4.201807913026361</v>
      </c>
    </row>
    <row r="97" spans="2:3" ht="12.75">
      <c r="B97" s="2" t="s">
        <v>155</v>
      </c>
      <c r="C97" s="64">
        <v>4.239662038368941</v>
      </c>
    </row>
    <row r="98" spans="2:3" ht="12.75">
      <c r="B98" s="2" t="s">
        <v>156</v>
      </c>
      <c r="C98" s="64">
        <v>4.239662038368941</v>
      </c>
    </row>
    <row r="99" spans="2:3" ht="12.75">
      <c r="B99" s="2" t="s">
        <v>157</v>
      </c>
      <c r="C99" s="64">
        <v>4.277516163711521</v>
      </c>
    </row>
    <row r="100" spans="2:3" ht="12.75">
      <c r="B100" s="2" t="s">
        <v>158</v>
      </c>
      <c r="C100" s="64">
        <v>4.277516163711521</v>
      </c>
    </row>
    <row r="101" spans="2:3" ht="12.75">
      <c r="B101" s="2" t="s">
        <v>159</v>
      </c>
      <c r="C101" s="64">
        <v>4.277516163711521</v>
      </c>
    </row>
    <row r="102" spans="2:3" ht="12.75">
      <c r="B102" s="2" t="s">
        <v>160</v>
      </c>
      <c r="C102" s="64">
        <v>4.3153702890541</v>
      </c>
    </row>
    <row r="103" spans="2:3" ht="12.75">
      <c r="B103" s="2" t="s">
        <v>161</v>
      </c>
      <c r="C103" s="64">
        <v>4.3153702890541</v>
      </c>
    </row>
    <row r="104" spans="2:3" ht="12.75">
      <c r="B104" s="2" t="s">
        <v>162</v>
      </c>
      <c r="C104" s="64">
        <v>4.3532244143966805</v>
      </c>
    </row>
    <row r="105" spans="2:3" ht="12.75">
      <c r="B105" s="2" t="s">
        <v>163</v>
      </c>
      <c r="C105" s="64">
        <v>4.3532244143966805</v>
      </c>
    </row>
    <row r="106" spans="2:3" ht="12.75">
      <c r="B106" s="2" t="s">
        <v>164</v>
      </c>
      <c r="C106" s="64">
        <v>4.3532244143966805</v>
      </c>
    </row>
    <row r="107" spans="2:3" ht="12.75">
      <c r="B107" s="2" t="s">
        <v>165</v>
      </c>
      <c r="C107" s="64">
        <v>4.391078539739261</v>
      </c>
    </row>
    <row r="108" spans="2:3" ht="12.75">
      <c r="B108" s="2" t="s">
        <v>166</v>
      </c>
      <c r="C108" s="64">
        <v>4.42893266508184</v>
      </c>
    </row>
    <row r="109" spans="2:3" ht="12.75">
      <c r="B109" s="2" t="s">
        <v>167</v>
      </c>
      <c r="C109" s="64">
        <v>4.42893266508184</v>
      </c>
    </row>
    <row r="110" spans="2:3" ht="12.75">
      <c r="B110" s="2" t="s">
        <v>168</v>
      </c>
      <c r="C110" s="64">
        <v>4.46678679042442</v>
      </c>
    </row>
    <row r="111" spans="2:3" ht="12.75">
      <c r="B111" s="2" t="s">
        <v>169</v>
      </c>
      <c r="C111" s="64">
        <v>4.46678679042442</v>
      </c>
    </row>
    <row r="112" spans="2:3" ht="12.75">
      <c r="B112" s="2" t="s">
        <v>170</v>
      </c>
      <c r="C112" s="64">
        <v>4.46678679042442</v>
      </c>
    </row>
    <row r="113" spans="2:3" ht="12.75">
      <c r="B113" s="2" t="s">
        <v>171</v>
      </c>
      <c r="C113" s="64">
        <v>4.5424950411095795</v>
      </c>
    </row>
    <row r="114" spans="2:3" ht="12.75">
      <c r="B114" s="2" t="s">
        <v>172</v>
      </c>
      <c r="C114" s="64">
        <v>4.5424950411095795</v>
      </c>
    </row>
    <row r="115" spans="2:3" ht="12.75">
      <c r="B115" s="2" t="s">
        <v>250</v>
      </c>
      <c r="C115" s="64">
        <v>4.61820329179474</v>
      </c>
    </row>
    <row r="116" spans="2:3" ht="12.75">
      <c r="B116" s="2"/>
      <c r="C116" s="64"/>
    </row>
    <row r="117" spans="1:3" ht="12.75">
      <c r="A117" s="36" t="s">
        <v>264</v>
      </c>
      <c r="B117" s="2"/>
      <c r="C117" s="64"/>
    </row>
    <row r="118" spans="2:3" ht="12.75">
      <c r="B118" s="2" t="s">
        <v>249</v>
      </c>
      <c r="C118" s="64">
        <v>4.65605741713732</v>
      </c>
    </row>
    <row r="119" spans="2:3" ht="12.75">
      <c r="B119" s="2" t="s">
        <v>176</v>
      </c>
      <c r="C119" s="64">
        <v>4.65605741713732</v>
      </c>
    </row>
    <row r="120" spans="2:3" ht="12.75">
      <c r="B120" s="2" t="s">
        <v>177</v>
      </c>
      <c r="C120" s="64">
        <v>4.65605741713732</v>
      </c>
    </row>
    <row r="121" spans="2:3" ht="12.75">
      <c r="B121" s="2" t="s">
        <v>178</v>
      </c>
      <c r="C121" s="64">
        <v>4.693911542479899</v>
      </c>
    </row>
    <row r="122" spans="2:3" ht="12.75">
      <c r="B122" s="2" t="s">
        <v>179</v>
      </c>
      <c r="C122" s="64">
        <v>4.693911542479899</v>
      </c>
    </row>
    <row r="123" spans="2:3" ht="12.75">
      <c r="B123" s="2" t="s">
        <v>180</v>
      </c>
      <c r="C123" s="64">
        <v>4.7696197931650595</v>
      </c>
    </row>
    <row r="124" spans="2:3" ht="12.75">
      <c r="B124" s="2" t="s">
        <v>181</v>
      </c>
      <c r="C124" s="64">
        <v>4.807473918507639</v>
      </c>
    </row>
    <row r="125" spans="2:3" ht="12.75">
      <c r="B125" s="2" t="s">
        <v>229</v>
      </c>
      <c r="C125" s="64">
        <v>4.807473918507639</v>
      </c>
    </row>
    <row r="126" spans="2:3" ht="12.75">
      <c r="B126" s="2" t="s">
        <v>182</v>
      </c>
      <c r="C126" s="64">
        <v>4.807473918507639</v>
      </c>
    </row>
    <row r="127" spans="2:3" ht="12.75">
      <c r="B127" s="2" t="s">
        <v>183</v>
      </c>
      <c r="C127" s="64">
        <v>4.845328043850219</v>
      </c>
    </row>
    <row r="128" spans="2:3" ht="12.75">
      <c r="B128" s="2" t="s">
        <v>184</v>
      </c>
      <c r="C128" s="64">
        <v>4.845328043850219</v>
      </c>
    </row>
    <row r="129" spans="2:3" ht="12.75">
      <c r="B129" s="2" t="s">
        <v>185</v>
      </c>
      <c r="C129" s="64">
        <v>4.845328043850219</v>
      </c>
    </row>
    <row r="130" spans="2:3" ht="12.75">
      <c r="B130" s="2" t="s">
        <v>186</v>
      </c>
      <c r="C130" s="64">
        <v>4.883182169192798</v>
      </c>
    </row>
    <row r="131" spans="2:3" ht="12.75">
      <c r="B131" s="2" t="s">
        <v>187</v>
      </c>
      <c r="C131" s="64">
        <v>4.883182169192798</v>
      </c>
    </row>
    <row r="132" spans="2:3" ht="12.75">
      <c r="B132" s="2" t="s">
        <v>188</v>
      </c>
      <c r="C132" s="64">
        <v>4.921036294535378</v>
      </c>
    </row>
    <row r="133" spans="2:3" ht="12.75">
      <c r="B133" s="2" t="s">
        <v>189</v>
      </c>
      <c r="C133" s="64">
        <v>4.921036294535378</v>
      </c>
    </row>
    <row r="134" spans="2:3" ht="12.75">
      <c r="B134" s="2" t="s">
        <v>190</v>
      </c>
      <c r="C134" s="64">
        <v>4.921036294535378</v>
      </c>
    </row>
    <row r="135" spans="2:3" ht="12.75">
      <c r="B135" s="2" t="s">
        <v>191</v>
      </c>
      <c r="C135" s="64">
        <v>4.921036294535378</v>
      </c>
    </row>
    <row r="136" spans="2:3" ht="12.75">
      <c r="B136" s="2" t="s">
        <v>192</v>
      </c>
      <c r="C136" s="64">
        <v>4.921036294535378</v>
      </c>
    </row>
    <row r="137" spans="2:3" ht="12.75">
      <c r="B137" s="2" t="s">
        <v>193</v>
      </c>
      <c r="C137" s="64">
        <v>4.921036294535378</v>
      </c>
    </row>
    <row r="138" spans="2:3" ht="12.75">
      <c r="B138" s="2" t="s">
        <v>194</v>
      </c>
      <c r="C138" s="64">
        <v>5.034598670563117</v>
      </c>
    </row>
    <row r="139" spans="2:3" ht="12.75">
      <c r="B139" s="2" t="s">
        <v>195</v>
      </c>
      <c r="C139" s="64">
        <v>5.034598670563117</v>
      </c>
    </row>
    <row r="140" spans="2:3" ht="12.75">
      <c r="B140" s="7" t="s">
        <v>196</v>
      </c>
      <c r="C140" s="64">
        <v>5.072452795905697</v>
      </c>
    </row>
    <row r="141" spans="2:3" ht="12.75">
      <c r="B141" s="2" t="s">
        <v>197</v>
      </c>
      <c r="C141" s="64">
        <v>5.110306921248277</v>
      </c>
    </row>
    <row r="142" spans="2:3" ht="12.75">
      <c r="B142" s="2" t="s">
        <v>198</v>
      </c>
      <c r="C142" s="64">
        <v>5.110306921248277</v>
      </c>
    </row>
    <row r="143" spans="2:3" ht="12.75">
      <c r="B143" s="2" t="s">
        <v>199</v>
      </c>
      <c r="C143" s="64">
        <v>5.1481610465908565</v>
      </c>
    </row>
    <row r="144" spans="2:3" ht="12.75">
      <c r="B144" s="2" t="s">
        <v>230</v>
      </c>
      <c r="C144" s="64">
        <v>5.1860151719334375</v>
      </c>
    </row>
    <row r="145" spans="2:3" ht="12.75">
      <c r="B145" s="2" t="s">
        <v>200</v>
      </c>
      <c r="C145" s="64">
        <v>5.1860151719334375</v>
      </c>
    </row>
    <row r="146" spans="2:3" ht="12.75">
      <c r="B146" s="2" t="s">
        <v>201</v>
      </c>
      <c r="C146" s="64">
        <v>5.1860151719334375</v>
      </c>
    </row>
    <row r="147" spans="2:3" ht="12.75">
      <c r="B147" s="2" t="s">
        <v>202</v>
      </c>
      <c r="C147" s="64">
        <v>5.1860151719334375</v>
      </c>
    </row>
    <row r="148" spans="2:3" ht="12.75">
      <c r="B148" s="2" t="s">
        <v>203</v>
      </c>
      <c r="C148" s="64">
        <v>5.223869297276017</v>
      </c>
    </row>
    <row r="149" spans="2:3" ht="12.75">
      <c r="B149" s="2" t="s">
        <v>204</v>
      </c>
      <c r="C149" s="64">
        <v>5.223869297276017</v>
      </c>
    </row>
    <row r="150" spans="2:3" ht="12.75">
      <c r="B150" s="2" t="s">
        <v>205</v>
      </c>
      <c r="C150" s="64">
        <v>5.223869297276017</v>
      </c>
    </row>
    <row r="151" spans="2:3" ht="12.75">
      <c r="B151" s="2" t="s">
        <v>206</v>
      </c>
      <c r="C151" s="64">
        <v>5.261723422618596</v>
      </c>
    </row>
    <row r="152" spans="2:3" ht="12.75">
      <c r="B152" s="2" t="s">
        <v>207</v>
      </c>
      <c r="C152" s="64">
        <v>5.299577547961177</v>
      </c>
    </row>
    <row r="153" spans="2:3" ht="12.75">
      <c r="B153" s="2" t="s">
        <v>208</v>
      </c>
      <c r="C153" s="64">
        <v>5.375285798646336</v>
      </c>
    </row>
    <row r="154" spans="2:3" ht="12.75">
      <c r="B154" s="2" t="s">
        <v>21</v>
      </c>
      <c r="C154" s="64">
        <v>5.375285798646336</v>
      </c>
    </row>
    <row r="155" spans="2:3" ht="12.75">
      <c r="B155" s="2" t="s">
        <v>209</v>
      </c>
      <c r="C155" s="64">
        <v>5.413139923988917</v>
      </c>
    </row>
    <row r="156" spans="2:3" ht="12.75">
      <c r="B156" s="2" t="s">
        <v>210</v>
      </c>
      <c r="C156" s="64">
        <v>5.413139923988917</v>
      </c>
    </row>
    <row r="157" spans="2:3" ht="12.75">
      <c r="B157" s="2" t="s">
        <v>211</v>
      </c>
      <c r="C157" s="64">
        <v>5.450994049331496</v>
      </c>
    </row>
    <row r="158" spans="2:3" ht="12.75">
      <c r="B158" s="2" t="s">
        <v>18</v>
      </c>
      <c r="C158" s="64">
        <v>5.450994049331496</v>
      </c>
    </row>
    <row r="159" spans="2:3" ht="12.75">
      <c r="B159" s="2" t="s">
        <v>212</v>
      </c>
      <c r="C159" s="64">
        <v>5.640264676044395</v>
      </c>
    </row>
    <row r="160" spans="2:3" ht="12.75">
      <c r="B160" s="2" t="s">
        <v>213</v>
      </c>
      <c r="C160" s="64">
        <v>5.678118801386975</v>
      </c>
    </row>
    <row r="161" spans="2:3" ht="12.75">
      <c r="B161" s="2" t="s">
        <v>248</v>
      </c>
      <c r="C161" s="64">
        <v>5.715972926729554</v>
      </c>
    </row>
    <row r="162" spans="2:3" ht="12.75">
      <c r="B162" s="2" t="s">
        <v>19</v>
      </c>
      <c r="C162" s="64">
        <v>5.753827052072134</v>
      </c>
    </row>
    <row r="163" spans="2:3" ht="12.75">
      <c r="B163" s="2" t="s">
        <v>214</v>
      </c>
      <c r="C163" s="64">
        <v>5.829535302757295</v>
      </c>
    </row>
    <row r="164" spans="2:3" ht="12.75">
      <c r="B164" s="2" t="s">
        <v>215</v>
      </c>
      <c r="C164" s="64">
        <v>5.867389428099874</v>
      </c>
    </row>
    <row r="165" spans="2:3" ht="12.75">
      <c r="B165" s="2" t="s">
        <v>22</v>
      </c>
      <c r="C165" s="64">
        <v>5.905243553442453</v>
      </c>
    </row>
    <row r="166" spans="2:3" ht="12.75">
      <c r="B166" s="2" t="s">
        <v>216</v>
      </c>
      <c r="C166" s="64">
        <v>5.905243553442453</v>
      </c>
    </row>
    <row r="167" spans="2:3" ht="12.75">
      <c r="B167" s="2" t="s">
        <v>217</v>
      </c>
      <c r="C167" s="64">
        <v>5.943097678785034</v>
      </c>
    </row>
    <row r="168" spans="2:3" ht="12.75">
      <c r="B168" s="2" t="s">
        <v>24</v>
      </c>
      <c r="C168" s="64">
        <v>5.943097678785034</v>
      </c>
    </row>
    <row r="169" spans="2:3" ht="12.75">
      <c r="B169" s="2" t="s">
        <v>218</v>
      </c>
      <c r="C169" s="64">
        <v>5.943097678785034</v>
      </c>
    </row>
    <row r="170" spans="2:3" ht="12.75">
      <c r="B170" s="2" t="s">
        <v>251</v>
      </c>
      <c r="C170" s="64">
        <v>5.9809518041276135</v>
      </c>
    </row>
    <row r="171" spans="2:3" ht="12.75">
      <c r="B171" s="2" t="s">
        <v>231</v>
      </c>
      <c r="C171" s="64">
        <v>6.018805929470193</v>
      </c>
    </row>
    <row r="172" spans="2:3" ht="12.75">
      <c r="B172" s="2" t="s">
        <v>219</v>
      </c>
      <c r="C172" s="64">
        <v>6.094514180155353</v>
      </c>
    </row>
    <row r="173" spans="2:3" ht="12.75">
      <c r="B173" s="2" t="s">
        <v>220</v>
      </c>
      <c r="C173" s="64">
        <v>6.170222430840513</v>
      </c>
    </row>
    <row r="174" spans="2:3" ht="12.75">
      <c r="B174" s="2" t="s">
        <v>221</v>
      </c>
      <c r="C174" s="64">
        <v>6.208076556183093</v>
      </c>
    </row>
    <row r="175" spans="2:3" ht="12.75">
      <c r="B175" s="2" t="s">
        <v>222</v>
      </c>
      <c r="C175" s="64">
        <v>6.283784806868252</v>
      </c>
    </row>
    <row r="176" spans="2:3" ht="12.75">
      <c r="B176" s="2" t="s">
        <v>223</v>
      </c>
      <c r="C176" s="64">
        <v>6.321638932210832</v>
      </c>
    </row>
    <row r="177" spans="2:3" ht="12.75">
      <c r="B177" s="2" t="s">
        <v>224</v>
      </c>
      <c r="C177" s="64">
        <v>6.359493057553411</v>
      </c>
    </row>
    <row r="178" spans="2:3" ht="12.75">
      <c r="B178" s="2" t="s">
        <v>225</v>
      </c>
      <c r="C178" s="64">
        <v>6.435201308238572</v>
      </c>
    </row>
    <row r="179" spans="2:3" ht="12.75">
      <c r="B179" s="2" t="s">
        <v>226</v>
      </c>
      <c r="C179" s="64">
        <v>6.473055433581151</v>
      </c>
    </row>
    <row r="180" spans="2:3" ht="12.75">
      <c r="B180" s="2" t="s">
        <v>227</v>
      </c>
      <c r="C180" s="64">
        <v>6.73803431097921</v>
      </c>
    </row>
    <row r="181" spans="2:3" ht="12.75">
      <c r="B181" s="2" t="s">
        <v>228</v>
      </c>
      <c r="C181" s="64">
        <v>6.85159668700695</v>
      </c>
    </row>
    <row r="182" spans="2:3" ht="12.75">
      <c r="B182" s="2" t="s">
        <v>232</v>
      </c>
      <c r="C182" s="64">
        <v>6.965159063034689</v>
      </c>
    </row>
    <row r="183" spans="2:3" ht="12.75">
      <c r="B183" t="s">
        <v>233</v>
      </c>
      <c r="C183" s="64">
        <v>7.078721439062429</v>
      </c>
    </row>
    <row r="184" spans="2:3" ht="12.75">
      <c r="B184" t="s">
        <v>253</v>
      </c>
      <c r="C184" s="64">
        <v>7.381554441803067</v>
      </c>
    </row>
    <row r="185" spans="1:3" ht="12.75">
      <c r="A185" s="3"/>
      <c r="B185" s="3" t="s">
        <v>234</v>
      </c>
      <c r="C185" s="65">
        <v>9.577093711672697</v>
      </c>
    </row>
    <row r="187" spans="1:5" ht="105.75" customHeight="1">
      <c r="A187" s="144" t="s">
        <v>279</v>
      </c>
      <c r="B187" s="144"/>
      <c r="C187" s="144"/>
      <c r="D187" s="144"/>
      <c r="E187" s="144"/>
    </row>
    <row r="188" spans="1:5" ht="27.75" customHeight="1">
      <c r="A188" s="144" t="s">
        <v>275</v>
      </c>
      <c r="B188" s="144"/>
      <c r="C188" s="144"/>
      <c r="D188" s="144"/>
      <c r="E188" s="144"/>
    </row>
    <row r="189" spans="1:5" ht="25.5" customHeight="1">
      <c r="A189" s="144" t="s">
        <v>276</v>
      </c>
      <c r="B189" s="144"/>
      <c r="C189" s="144"/>
      <c r="D189" s="144"/>
      <c r="E189" s="144"/>
    </row>
    <row r="190" spans="1:5" ht="27" customHeight="1">
      <c r="A190" s="144" t="s">
        <v>277</v>
      </c>
      <c r="B190" s="144"/>
      <c r="C190" s="144"/>
      <c r="D190" s="144"/>
      <c r="E190" s="144"/>
    </row>
    <row r="191" spans="1:5" ht="27.75" customHeight="1">
      <c r="A191" s="144" t="s">
        <v>278</v>
      </c>
      <c r="B191" s="144"/>
      <c r="C191" s="144"/>
      <c r="D191" s="144"/>
      <c r="E191" s="144"/>
    </row>
    <row r="192" spans="1:5" ht="12.75">
      <c r="A192" s="68"/>
      <c r="B192" s="68"/>
      <c r="C192" s="68"/>
      <c r="D192" s="68"/>
      <c r="E192" s="68"/>
    </row>
    <row r="193" spans="1:5" ht="46.5" customHeight="1">
      <c r="A193" s="144" t="s">
        <v>254</v>
      </c>
      <c r="B193" s="144"/>
      <c r="C193" s="144"/>
      <c r="D193" s="144"/>
      <c r="E193" s="144"/>
    </row>
    <row r="194" spans="1:5" ht="12.75">
      <c r="A194" s="66"/>
      <c r="B194" s="66"/>
      <c r="C194" s="66"/>
      <c r="D194" s="66"/>
      <c r="E194" s="66"/>
    </row>
    <row r="195" spans="1:5" ht="54.75" customHeight="1">
      <c r="A195" s="144" t="s">
        <v>76</v>
      </c>
      <c r="B195" s="144"/>
      <c r="C195" s="144"/>
      <c r="D195" s="144"/>
      <c r="E195" s="144"/>
    </row>
  </sheetData>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6.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30" customWidth="1"/>
  </cols>
  <sheetData>
    <row r="1" ht="12.75">
      <c r="A1" s="43" t="s">
        <v>246</v>
      </c>
    </row>
    <row r="2" spans="9:11" ht="12.75">
      <c r="I2" s="2"/>
      <c r="J2" s="2"/>
      <c r="K2" s="2"/>
    </row>
    <row r="3" spans="3:11" ht="12.75">
      <c r="C3" s="29" t="s">
        <v>81</v>
      </c>
      <c r="D3" s="29" t="s">
        <v>23</v>
      </c>
      <c r="E3" s="29" t="s">
        <v>26</v>
      </c>
      <c r="F3" s="29" t="s">
        <v>20</v>
      </c>
      <c r="G3" s="29" t="s">
        <v>107</v>
      </c>
      <c r="I3" s="51"/>
      <c r="J3" s="51"/>
      <c r="K3" s="51"/>
    </row>
    <row r="4" ht="12.75">
      <c r="A4" t="s">
        <v>8</v>
      </c>
    </row>
    <row r="5" spans="1:7" ht="12.75">
      <c r="A5" s="44"/>
      <c r="B5" s="44" t="s">
        <v>236</v>
      </c>
      <c r="C5" s="45">
        <v>66.4</v>
      </c>
      <c r="D5" s="45">
        <v>33.6</v>
      </c>
      <c r="E5" s="45">
        <v>21.1</v>
      </c>
      <c r="F5" s="45">
        <v>18.6</v>
      </c>
      <c r="G5" s="45">
        <v>12.2</v>
      </c>
    </row>
    <row r="6" spans="1:7" s="40" customFormat="1" ht="12.75">
      <c r="A6" s="48"/>
      <c r="B6" s="48" t="s">
        <v>237</v>
      </c>
      <c r="C6" s="52">
        <v>895</v>
      </c>
      <c r="D6" s="52">
        <v>238</v>
      </c>
      <c r="E6" s="52">
        <v>18</v>
      </c>
      <c r="F6" s="52">
        <v>14</v>
      </c>
      <c r="G6" s="52">
        <v>53</v>
      </c>
    </row>
    <row r="7" spans="1:7" s="40" customFormat="1" ht="12.75">
      <c r="A7" s="47"/>
      <c r="B7" s="47" t="s">
        <v>238</v>
      </c>
      <c r="C7" s="54">
        <v>20.1</v>
      </c>
      <c r="D7" s="54">
        <v>2.7</v>
      </c>
      <c r="E7" s="54">
        <v>1.7</v>
      </c>
      <c r="F7" s="54">
        <v>0.4</v>
      </c>
      <c r="G7" s="54">
        <v>2.3</v>
      </c>
    </row>
    <row r="8" spans="1:7" ht="12.75">
      <c r="A8" s="10"/>
      <c r="B8" s="10" t="s">
        <v>239</v>
      </c>
      <c r="C8" s="32">
        <v>89</v>
      </c>
      <c r="D8" s="32">
        <v>23</v>
      </c>
      <c r="E8" s="32">
        <v>15</v>
      </c>
      <c r="F8" s="32">
        <v>3.9</v>
      </c>
      <c r="G8" s="32">
        <v>25</v>
      </c>
    </row>
    <row r="10" ht="12.75">
      <c r="A10" t="s">
        <v>235</v>
      </c>
    </row>
    <row r="11" spans="1:11" ht="12.75">
      <c r="A11" s="44"/>
      <c r="B11" s="44" t="s">
        <v>241</v>
      </c>
      <c r="C11" s="45">
        <v>30.1</v>
      </c>
      <c r="D11" s="45" t="s">
        <v>245</v>
      </c>
      <c r="E11" s="45">
        <v>12.1</v>
      </c>
      <c r="F11" s="45">
        <v>5</v>
      </c>
      <c r="G11" s="45">
        <v>8.6</v>
      </c>
      <c r="K11" s="40"/>
    </row>
    <row r="12" spans="1:7" s="40" customFormat="1" ht="12.75">
      <c r="A12" s="48"/>
      <c r="B12" s="48" t="s">
        <v>240</v>
      </c>
      <c r="C12" s="52">
        <v>88</v>
      </c>
      <c r="D12" s="52" t="s">
        <v>245</v>
      </c>
      <c r="E12" s="52">
        <v>18</v>
      </c>
      <c r="F12" s="52">
        <v>3</v>
      </c>
      <c r="G12" s="52">
        <v>28</v>
      </c>
    </row>
    <row r="13" spans="1:7" ht="12.75">
      <c r="A13" s="44"/>
      <c r="B13" s="44" t="s">
        <v>242</v>
      </c>
      <c r="C13" s="45">
        <v>24.8</v>
      </c>
      <c r="D13" s="45">
        <v>18.7</v>
      </c>
      <c r="E13" s="45">
        <v>2.7</v>
      </c>
      <c r="F13" s="45">
        <v>0.5</v>
      </c>
      <c r="G13" s="45" t="s">
        <v>245</v>
      </c>
    </row>
    <row r="14" spans="1:7" s="40" customFormat="1" ht="12.75">
      <c r="A14" s="48"/>
      <c r="B14" s="48" t="s">
        <v>240</v>
      </c>
      <c r="C14" s="52">
        <v>95</v>
      </c>
      <c r="D14" s="52">
        <v>50</v>
      </c>
      <c r="E14" s="52">
        <v>77</v>
      </c>
      <c r="F14" s="52">
        <v>2</v>
      </c>
      <c r="G14" s="52" t="s">
        <v>245</v>
      </c>
    </row>
    <row r="15" spans="1:7" ht="12.75">
      <c r="A15" s="44"/>
      <c r="B15" s="46" t="s">
        <v>244</v>
      </c>
      <c r="C15" s="45" t="s">
        <v>245</v>
      </c>
      <c r="D15" s="45" t="s">
        <v>245</v>
      </c>
      <c r="E15" s="45" t="s">
        <v>245</v>
      </c>
      <c r="F15" s="45">
        <v>4.3</v>
      </c>
      <c r="G15" s="45" t="s">
        <v>245</v>
      </c>
    </row>
    <row r="16" spans="1:7" s="40" customFormat="1" ht="12.75">
      <c r="A16" s="48"/>
      <c r="B16" s="48" t="s">
        <v>240</v>
      </c>
      <c r="C16" s="52" t="s">
        <v>245</v>
      </c>
      <c r="D16" s="52" t="s">
        <v>245</v>
      </c>
      <c r="E16" s="52" t="s">
        <v>245</v>
      </c>
      <c r="F16" s="52">
        <v>7</v>
      </c>
      <c r="G16" s="52" t="s">
        <v>245</v>
      </c>
    </row>
    <row r="17" spans="1:7" ht="12.75">
      <c r="A17" s="44"/>
      <c r="B17" s="44" t="s">
        <v>243</v>
      </c>
      <c r="C17" s="45">
        <v>11.4</v>
      </c>
      <c r="D17" s="45">
        <v>14.9</v>
      </c>
      <c r="E17" s="45">
        <v>6.3</v>
      </c>
      <c r="F17" s="45">
        <v>8.8</v>
      </c>
      <c r="G17" s="45">
        <v>3.6</v>
      </c>
    </row>
    <row r="18" spans="1:7" s="40" customFormat="1" ht="12.75">
      <c r="A18" s="48"/>
      <c r="B18" s="49" t="s">
        <v>240</v>
      </c>
      <c r="C18" s="53">
        <v>82</v>
      </c>
      <c r="D18" s="53">
        <v>27</v>
      </c>
      <c r="E18" s="53">
        <v>12</v>
      </c>
      <c r="F18" s="53">
        <v>4</v>
      </c>
      <c r="G18" s="53">
        <v>31</v>
      </c>
    </row>
    <row r="19" spans="1:7" s="40" customFormat="1" ht="12.75">
      <c r="A19" s="48"/>
      <c r="B19" s="55"/>
      <c r="C19" s="56"/>
      <c r="D19" s="56"/>
      <c r="E19" s="56"/>
      <c r="F19" s="56"/>
      <c r="G19" s="56"/>
    </row>
    <row r="20" spans="1:7" ht="54" customHeight="1">
      <c r="A20" s="144" t="s">
        <v>272</v>
      </c>
      <c r="B20" s="144"/>
      <c r="C20" s="144"/>
      <c r="D20" s="144"/>
      <c r="E20" s="144"/>
      <c r="F20" s="144"/>
      <c r="G20" s="144"/>
    </row>
    <row r="21" spans="1:7" ht="12.75">
      <c r="A21" s="68"/>
      <c r="B21" s="68"/>
      <c r="C21" s="69"/>
      <c r="D21" s="69"/>
      <c r="E21" s="69"/>
      <c r="F21" s="69"/>
      <c r="G21" s="69"/>
    </row>
    <row r="22" spans="1:7" ht="28.5" customHeight="1">
      <c r="A22" s="144" t="s">
        <v>247</v>
      </c>
      <c r="B22" s="144"/>
      <c r="C22" s="144"/>
      <c r="D22" s="144"/>
      <c r="E22" s="144"/>
      <c r="F22" s="144"/>
      <c r="G22" s="144"/>
    </row>
    <row r="23" spans="1:7" ht="12.75">
      <c r="A23" s="66"/>
      <c r="B23" s="66"/>
      <c r="C23" s="70"/>
      <c r="D23" s="70"/>
      <c r="E23" s="69"/>
      <c r="F23" s="69"/>
      <c r="G23" s="69"/>
    </row>
    <row r="24" spans="1:7" ht="53.25" customHeight="1">
      <c r="A24" s="144" t="s">
        <v>76</v>
      </c>
      <c r="B24" s="144"/>
      <c r="C24" s="144"/>
      <c r="D24" s="144"/>
      <c r="E24" s="144"/>
      <c r="F24" s="144"/>
      <c r="G24" s="144"/>
    </row>
  </sheetData>
  <mergeCells count="3">
    <mergeCell ref="A22:G22"/>
    <mergeCell ref="A24:G24"/>
    <mergeCell ref="A20:G2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2"/>
  <dimension ref="A1:AE69"/>
  <sheetViews>
    <sheetView workbookViewId="0" topLeftCell="A1">
      <selection activeCell="A1" sqref="A1"/>
    </sheetView>
  </sheetViews>
  <sheetFormatPr defaultColWidth="9.140625" defaultRowHeight="12.75"/>
  <cols>
    <col min="1" max="1" width="9.140625" style="93" customWidth="1"/>
    <col min="2" max="2" width="13.00390625" style="46" customWidth="1"/>
    <col min="3" max="3" width="13.8515625" style="10" customWidth="1"/>
    <col min="6" max="6" width="14.57421875" style="0" customWidth="1"/>
    <col min="8" max="8" width="20.00390625" style="0" customWidth="1"/>
    <col min="9" max="9" width="12.8515625" style="0" customWidth="1"/>
    <col min="10" max="11" width="11.7109375" style="0" customWidth="1"/>
  </cols>
  <sheetData>
    <row r="1" ht="12.75">
      <c r="A1" s="83" t="s">
        <v>300</v>
      </c>
    </row>
    <row r="2" ht="12.75">
      <c r="A2" s="83"/>
    </row>
    <row r="3" spans="1:3" s="87" customFormat="1" ht="13.5" customHeight="1">
      <c r="A3" s="84" t="s">
        <v>305</v>
      </c>
      <c r="B3" s="85" t="s">
        <v>8</v>
      </c>
      <c r="C3" s="86" t="s">
        <v>306</v>
      </c>
    </row>
    <row r="4" spans="1:3" s="87" customFormat="1" ht="27.75" customHeight="1">
      <c r="A4" s="88"/>
      <c r="B4" s="89" t="s">
        <v>307</v>
      </c>
      <c r="C4" s="90" t="s">
        <v>308</v>
      </c>
    </row>
    <row r="5" spans="1:3" s="70" customFormat="1" ht="12.75">
      <c r="A5" s="67"/>
      <c r="B5" s="91"/>
      <c r="C5" s="92"/>
    </row>
    <row r="6" spans="1:9" ht="12.75">
      <c r="A6" s="93">
        <v>1950</v>
      </c>
      <c r="B6" s="94">
        <v>7.04221266295</v>
      </c>
      <c r="C6" s="10">
        <v>2651.7797507559944</v>
      </c>
      <c r="E6" s="44"/>
      <c r="F6" s="95"/>
      <c r="H6" s="44"/>
      <c r="I6" s="96"/>
    </row>
    <row r="7" spans="1:9" ht="12.75">
      <c r="A7" s="93">
        <v>1951</v>
      </c>
      <c r="B7" s="94">
        <v>7.50969187046</v>
      </c>
      <c r="C7" s="10">
        <v>2779.4000634486983</v>
      </c>
      <c r="E7" s="44"/>
      <c r="F7" s="95"/>
      <c r="H7" s="44"/>
      <c r="I7" s="96"/>
    </row>
    <row r="8" spans="1:9" ht="12.75">
      <c r="A8" s="93">
        <v>1952</v>
      </c>
      <c r="B8" s="94">
        <v>7.8421633455699995</v>
      </c>
      <c r="C8" s="10">
        <v>2850.840564706215</v>
      </c>
      <c r="E8" s="44"/>
      <c r="F8" s="95"/>
      <c r="H8" s="44"/>
      <c r="I8" s="96"/>
    </row>
    <row r="9" spans="1:9" ht="12.75">
      <c r="A9" s="93">
        <v>1953</v>
      </c>
      <c r="B9" s="94">
        <v>8.24836427434</v>
      </c>
      <c r="C9" s="10">
        <v>2944.4439101277494</v>
      </c>
      <c r="E9" s="44"/>
      <c r="F9" s="95"/>
      <c r="H9" s="44"/>
      <c r="I9" s="96"/>
    </row>
    <row r="10" spans="1:9" ht="12.75">
      <c r="A10" s="93">
        <v>1954</v>
      </c>
      <c r="B10" s="94">
        <v>8.525750036329999</v>
      </c>
      <c r="C10" s="10">
        <v>2986.778250210532</v>
      </c>
      <c r="E10" s="44"/>
      <c r="F10" s="95"/>
      <c r="H10" s="44"/>
      <c r="I10" s="96"/>
    </row>
    <row r="11" spans="1:9" ht="12.75">
      <c r="A11" s="93">
        <v>1955</v>
      </c>
      <c r="B11" s="94">
        <v>9.065950328729999</v>
      </c>
      <c r="C11" s="10">
        <v>3116.7663702615027</v>
      </c>
      <c r="E11" s="44"/>
      <c r="F11" s="95"/>
      <c r="H11" s="44"/>
      <c r="I11" s="96"/>
    </row>
    <row r="12" spans="1:9" ht="12.75">
      <c r="A12" s="93">
        <v>1956</v>
      </c>
      <c r="B12" s="94">
        <v>9.439570889280002</v>
      </c>
      <c r="C12" s="10">
        <v>3184.4802387550058</v>
      </c>
      <c r="E12" s="44"/>
      <c r="F12" s="95"/>
      <c r="H12" s="44"/>
      <c r="I12" s="96"/>
    </row>
    <row r="13" spans="1:9" ht="12.75">
      <c r="A13" s="93">
        <v>1957</v>
      </c>
      <c r="B13" s="94">
        <v>9.81223618537</v>
      </c>
      <c r="C13" s="10">
        <v>3245.20763379411</v>
      </c>
      <c r="E13" s="44"/>
      <c r="F13" s="95"/>
      <c r="H13" s="44"/>
      <c r="I13" s="96"/>
    </row>
    <row r="14" spans="1:9" ht="12.75">
      <c r="A14" s="93">
        <v>1958</v>
      </c>
      <c r="B14" s="94">
        <v>10.063007202899998</v>
      </c>
      <c r="C14" s="10">
        <v>3262.1328320698444</v>
      </c>
      <c r="E14" s="44"/>
      <c r="F14" s="95"/>
      <c r="H14" s="44"/>
      <c r="I14" s="96"/>
    </row>
    <row r="15" spans="1:9" ht="12.75">
      <c r="A15" s="93">
        <v>1959</v>
      </c>
      <c r="B15" s="94">
        <v>10.60221060899</v>
      </c>
      <c r="C15" s="10">
        <v>3372.868988178197</v>
      </c>
      <c r="E15" s="44"/>
      <c r="F15" s="95"/>
      <c r="H15" s="44"/>
      <c r="I15" s="96"/>
    </row>
    <row r="16" spans="1:9" ht="12.75">
      <c r="A16" s="93">
        <v>1960</v>
      </c>
      <c r="B16" s="94">
        <v>11.14128988205</v>
      </c>
      <c r="C16" s="10">
        <v>3491.399671838002</v>
      </c>
      <c r="E16" s="44"/>
      <c r="F16" s="95"/>
      <c r="H16" s="44"/>
      <c r="I16" s="96"/>
    </row>
    <row r="17" spans="1:9" ht="12.75">
      <c r="A17" s="93">
        <v>1961</v>
      </c>
      <c r="B17" s="94">
        <v>11.57200095233</v>
      </c>
      <c r="C17" s="10">
        <v>3578.424901604116</v>
      </c>
      <c r="E17" s="44"/>
      <c r="F17" s="95"/>
      <c r="H17" s="44"/>
      <c r="I17" s="96"/>
    </row>
    <row r="18" spans="1:9" ht="12.75">
      <c r="A18" s="93">
        <v>1962</v>
      </c>
      <c r="B18" s="94">
        <v>12.17119341332</v>
      </c>
      <c r="C18" s="10">
        <v>3700.430697042516</v>
      </c>
      <c r="E18" s="44"/>
      <c r="F18" s="95"/>
      <c r="H18" s="44"/>
      <c r="I18" s="96"/>
    </row>
    <row r="19" spans="1:9" ht="12.75">
      <c r="A19" s="93">
        <v>1963</v>
      </c>
      <c r="B19" s="94">
        <v>12.79403364264</v>
      </c>
      <c r="C19" s="10">
        <v>3812.2520863483956</v>
      </c>
      <c r="E19" s="44"/>
      <c r="F19" s="95"/>
      <c r="H19" s="44"/>
      <c r="I19" s="96"/>
    </row>
    <row r="20" spans="1:9" ht="12.75">
      <c r="A20" s="93">
        <v>1964</v>
      </c>
      <c r="B20" s="94">
        <v>13.65498966037</v>
      </c>
      <c r="C20" s="10">
        <v>3990.2038610962245</v>
      </c>
      <c r="E20" s="44"/>
      <c r="F20" s="95"/>
      <c r="H20" s="44"/>
      <c r="I20" s="96"/>
    </row>
    <row r="21" spans="1:9" ht="12.75">
      <c r="A21" s="93">
        <v>1965</v>
      </c>
      <c r="B21" s="94">
        <v>14.37567017273</v>
      </c>
      <c r="C21" s="10">
        <v>4119.89107173464</v>
      </c>
      <c r="E21" s="44"/>
      <c r="F21" s="95"/>
      <c r="H21" s="44"/>
      <c r="I21" s="96"/>
    </row>
    <row r="22" spans="1:9" ht="12.75">
      <c r="A22" s="93">
        <v>1966</v>
      </c>
      <c r="B22" s="94">
        <v>15.184749361680002</v>
      </c>
      <c r="C22" s="10">
        <v>4266.951373638968</v>
      </c>
      <c r="E22" s="44"/>
      <c r="F22" s="95"/>
      <c r="H22" s="44"/>
      <c r="I22" s="96"/>
    </row>
    <row r="23" spans="1:9" ht="12.75">
      <c r="A23" s="93">
        <v>1967</v>
      </c>
      <c r="B23" s="94">
        <v>15.755339215420003</v>
      </c>
      <c r="C23" s="10">
        <v>4342.6981909337</v>
      </c>
      <c r="E23" s="44"/>
      <c r="F23" s="95"/>
      <c r="H23" s="44"/>
      <c r="I23" s="96"/>
    </row>
    <row r="24" spans="1:9" ht="12.75">
      <c r="A24" s="93">
        <v>1968</v>
      </c>
      <c r="B24" s="94">
        <v>16.656856968059998</v>
      </c>
      <c r="C24" s="10">
        <v>4502.4906816653365</v>
      </c>
      <c r="E24" s="44"/>
      <c r="F24" s="95"/>
      <c r="H24" s="44"/>
      <c r="I24" s="96"/>
    </row>
    <row r="25" spans="1:9" ht="12.75">
      <c r="A25" s="93">
        <v>1969</v>
      </c>
      <c r="B25" s="94">
        <v>17.648132278619997</v>
      </c>
      <c r="C25" s="10">
        <v>4679.091050978109</v>
      </c>
      <c r="E25" s="44"/>
      <c r="F25" s="95"/>
      <c r="H25" s="44"/>
      <c r="I25" s="96"/>
    </row>
    <row r="26" spans="1:9" ht="12.75">
      <c r="A26" s="93">
        <v>1970</v>
      </c>
      <c r="B26" s="94">
        <v>18.502985464619996</v>
      </c>
      <c r="C26" s="10">
        <v>4810.31753679187</v>
      </c>
      <c r="E26" s="44"/>
      <c r="F26" s="95"/>
      <c r="H26" s="44"/>
      <c r="I26" s="96"/>
    </row>
    <row r="27" spans="1:9" ht="12.75">
      <c r="A27" s="93">
        <v>1971</v>
      </c>
      <c r="B27" s="94">
        <v>19.3104539331</v>
      </c>
      <c r="C27" s="10">
        <v>4920.003796711567</v>
      </c>
      <c r="E27" s="44"/>
      <c r="F27" s="95"/>
      <c r="H27" s="44"/>
      <c r="I27" s="96"/>
    </row>
    <row r="28" spans="1:9" ht="12.75">
      <c r="A28" s="93">
        <v>1972</v>
      </c>
      <c r="B28" s="94">
        <v>20.354000300229995</v>
      </c>
      <c r="C28" s="10">
        <v>5086.798564209875</v>
      </c>
      <c r="E28" s="44"/>
      <c r="F28" s="95"/>
      <c r="H28" s="44"/>
      <c r="I28" s="96"/>
    </row>
    <row r="29" spans="1:9" ht="12.75">
      <c r="A29" s="93">
        <v>1973</v>
      </c>
      <c r="B29" s="94">
        <v>21.68796576213</v>
      </c>
      <c r="C29" s="10">
        <v>5319.2686116062705</v>
      </c>
      <c r="E29" s="44"/>
      <c r="F29" s="95"/>
      <c r="H29" s="44"/>
      <c r="I29" s="96"/>
    </row>
    <row r="30" spans="1:9" ht="12.75">
      <c r="A30" s="93">
        <v>1974</v>
      </c>
      <c r="B30" s="94">
        <v>22.14850322887</v>
      </c>
      <c r="C30" s="10">
        <v>5334.22000385494</v>
      </c>
      <c r="E30" s="44"/>
      <c r="F30" s="95"/>
      <c r="H30" s="44"/>
      <c r="I30" s="96"/>
    </row>
    <row r="31" spans="1:9" ht="12.75">
      <c r="A31" s="93">
        <v>1975</v>
      </c>
      <c r="B31" s="94">
        <v>22.457900814329996</v>
      </c>
      <c r="C31" s="10">
        <v>5315.803884992451</v>
      </c>
      <c r="E31" s="44"/>
      <c r="F31" s="95"/>
      <c r="H31" s="44"/>
      <c r="I31" s="96"/>
    </row>
    <row r="32" spans="1:9" ht="12.75">
      <c r="A32" s="93">
        <v>1976</v>
      </c>
      <c r="B32" s="94">
        <v>23.602936730899998</v>
      </c>
      <c r="C32" s="10">
        <v>5495.211416875529</v>
      </c>
      <c r="E32" s="44"/>
      <c r="F32" s="95"/>
      <c r="H32" s="44"/>
      <c r="I32" s="96"/>
    </row>
    <row r="33" spans="1:9" ht="12.75">
      <c r="A33" s="93">
        <v>1977</v>
      </c>
      <c r="B33" s="94">
        <v>24.53937776245</v>
      </c>
      <c r="C33" s="10">
        <v>5619.422367956038</v>
      </c>
      <c r="E33" s="44"/>
      <c r="F33" s="95"/>
      <c r="H33" s="44"/>
      <c r="I33" s="96"/>
    </row>
    <row r="34" spans="1:9" ht="12.75">
      <c r="A34" s="93">
        <v>1978</v>
      </c>
      <c r="B34" s="94">
        <v>25.62954546251</v>
      </c>
      <c r="C34" s="10">
        <v>5773.718037465823</v>
      </c>
      <c r="E34" s="44"/>
      <c r="F34" s="95"/>
      <c r="H34" s="44"/>
      <c r="I34" s="96"/>
    </row>
    <row r="35" spans="1:9" ht="12.75">
      <c r="A35" s="93">
        <v>1979</v>
      </c>
      <c r="B35" s="94">
        <v>26.66686182688</v>
      </c>
      <c r="C35" s="10">
        <v>5906.727886072455</v>
      </c>
      <c r="E35" s="44"/>
      <c r="F35" s="95"/>
      <c r="H35" s="44"/>
      <c r="I35" s="96"/>
    </row>
    <row r="36" spans="1:9" ht="12.75">
      <c r="A36" s="93">
        <v>1980</v>
      </c>
      <c r="B36" s="94">
        <v>27.191549122529995</v>
      </c>
      <c r="C36" s="10">
        <v>5936.0280918293865</v>
      </c>
      <c r="E36" s="44"/>
      <c r="F36" s="95"/>
      <c r="H36" s="44"/>
      <c r="I36" s="96"/>
    </row>
    <row r="37" spans="1:9" ht="12.75">
      <c r="A37" s="93">
        <v>1981</v>
      </c>
      <c r="B37" s="94">
        <v>27.67287150829</v>
      </c>
      <c r="C37" s="10">
        <v>5929.448624923013</v>
      </c>
      <c r="E37" s="44"/>
      <c r="F37" s="95"/>
      <c r="H37" s="44"/>
      <c r="I37" s="96"/>
    </row>
    <row r="38" spans="1:9" ht="12.75">
      <c r="A38" s="93">
        <v>1982</v>
      </c>
      <c r="B38" s="94">
        <v>27.893659709679998</v>
      </c>
      <c r="C38" s="10">
        <v>5884.77838389961</v>
      </c>
      <c r="E38" s="44"/>
      <c r="F38" s="95"/>
      <c r="H38" s="44"/>
      <c r="I38" s="96"/>
    </row>
    <row r="39" spans="1:9" ht="12.75">
      <c r="A39" s="93">
        <v>1983</v>
      </c>
      <c r="B39" s="94">
        <v>28.596753977850003</v>
      </c>
      <c r="C39" s="10">
        <v>5922.962122271176</v>
      </c>
      <c r="E39" s="44"/>
      <c r="F39" s="95"/>
      <c r="H39" s="44"/>
      <c r="I39" s="96"/>
    </row>
    <row r="40" spans="1:9" ht="12.75">
      <c r="A40" s="93">
        <v>1984</v>
      </c>
      <c r="B40" s="94">
        <v>29.945617968909993</v>
      </c>
      <c r="C40" s="10">
        <v>6102.4663508122885</v>
      </c>
      <c r="E40" s="44"/>
      <c r="F40" s="95"/>
      <c r="H40" s="44"/>
      <c r="I40" s="96"/>
    </row>
    <row r="41" spans="1:9" ht="12.75">
      <c r="A41" s="93">
        <v>1985</v>
      </c>
      <c r="B41" s="94">
        <v>30.983811427999996</v>
      </c>
      <c r="C41" s="10">
        <v>6212.765519672353</v>
      </c>
      <c r="E41" s="44"/>
      <c r="F41" s="95"/>
      <c r="H41" s="44"/>
      <c r="I41" s="96"/>
    </row>
    <row r="42" spans="1:9" ht="12.75">
      <c r="A42" s="93">
        <v>1986</v>
      </c>
      <c r="B42" s="94">
        <v>31.99716168985</v>
      </c>
      <c r="C42" s="10">
        <v>6311.773906910082</v>
      </c>
      <c r="E42" s="44"/>
      <c r="F42" s="95"/>
      <c r="H42" s="44"/>
      <c r="I42" s="96"/>
    </row>
    <row r="43" spans="1:9" ht="12.75">
      <c r="A43" s="93">
        <v>1987</v>
      </c>
      <c r="B43" s="94">
        <v>33.24356560180999</v>
      </c>
      <c r="C43" s="10">
        <v>6449.9996065146115</v>
      </c>
      <c r="E43" s="44"/>
      <c r="F43" s="95"/>
      <c r="H43" s="44"/>
      <c r="I43" s="96"/>
    </row>
    <row r="44" spans="1:9" ht="12.75">
      <c r="A44" s="93">
        <v>1988</v>
      </c>
      <c r="B44" s="94">
        <v>34.67596599085</v>
      </c>
      <c r="C44" s="10">
        <v>6618.302530807968</v>
      </c>
      <c r="E44" s="44"/>
      <c r="F44" s="95"/>
      <c r="H44" s="44"/>
      <c r="I44" s="96"/>
    </row>
    <row r="45" spans="1:9" ht="12.75">
      <c r="A45" s="93">
        <v>1989</v>
      </c>
      <c r="B45" s="94">
        <v>39.92069559096</v>
      </c>
      <c r="C45" s="10">
        <v>7389.493855038997</v>
      </c>
      <c r="E45" s="44"/>
      <c r="F45" s="95"/>
      <c r="H45" s="44"/>
      <c r="I45" s="96"/>
    </row>
    <row r="46" spans="1:9" ht="12.75">
      <c r="A46" s="93">
        <v>1990</v>
      </c>
      <c r="B46" s="94">
        <v>40.77622884742001</v>
      </c>
      <c r="C46" s="10">
        <v>7425.992498500291</v>
      </c>
      <c r="E46" s="44"/>
      <c r="F46" s="95"/>
      <c r="H46" s="44"/>
      <c r="I46" s="96"/>
    </row>
    <row r="47" spans="1:9" ht="12.75">
      <c r="A47" s="93">
        <v>1991</v>
      </c>
      <c r="B47" s="94">
        <v>41.161982544570016</v>
      </c>
      <c r="C47" s="10">
        <v>7388.195249021462</v>
      </c>
      <c r="E47" s="44"/>
      <c r="F47" s="95"/>
      <c r="H47" s="44"/>
      <c r="I47" s="96"/>
    </row>
    <row r="48" spans="1:9" ht="12.75">
      <c r="A48" s="93">
        <v>1992</v>
      </c>
      <c r="B48" s="94">
        <v>41.79428707870999</v>
      </c>
      <c r="C48" s="10">
        <v>7395.514914140249</v>
      </c>
      <c r="E48" s="44"/>
      <c r="F48" s="95"/>
      <c r="H48" s="44"/>
      <c r="I48" s="96"/>
    </row>
    <row r="49" spans="1:9" ht="12.75">
      <c r="A49" s="93">
        <v>1993</v>
      </c>
      <c r="B49" s="94">
        <v>42.498548599399996</v>
      </c>
      <c r="C49" s="10">
        <v>7419.74486977025</v>
      </c>
      <c r="E49" s="44"/>
      <c r="F49" s="95"/>
      <c r="H49" s="44"/>
      <c r="I49" s="96"/>
    </row>
    <row r="50" spans="1:9" ht="12.75">
      <c r="A50" s="93">
        <v>1994</v>
      </c>
      <c r="B50" s="94">
        <v>43.768876839099995</v>
      </c>
      <c r="C50" s="10">
        <v>7541.1069738144</v>
      </c>
      <c r="E50" s="44"/>
      <c r="F50" s="95"/>
      <c r="H50" s="44"/>
      <c r="I50" s="96"/>
    </row>
    <row r="51" spans="1:9" ht="12.75">
      <c r="A51" s="93">
        <v>1995</v>
      </c>
      <c r="B51" s="94">
        <v>45.30285235906</v>
      </c>
      <c r="C51" s="10">
        <v>7703.642749033658</v>
      </c>
      <c r="E51" s="44"/>
      <c r="F51" s="95"/>
      <c r="H51" s="44"/>
      <c r="I51" s="96"/>
    </row>
    <row r="52" spans="1:9" ht="12.75">
      <c r="A52" s="93">
        <v>1996</v>
      </c>
      <c r="B52" s="94">
        <v>46.752682601729994</v>
      </c>
      <c r="C52" s="10">
        <v>7849.610751972133</v>
      </c>
      <c r="E52" s="44"/>
      <c r="F52" s="95"/>
      <c r="H52" s="44"/>
      <c r="I52" s="96"/>
    </row>
    <row r="53" spans="1:9" ht="12.75">
      <c r="A53" s="93">
        <v>1997</v>
      </c>
      <c r="B53" s="94">
        <v>48.50381589631999</v>
      </c>
      <c r="C53" s="10">
        <v>8041.928195238692</v>
      </c>
      <c r="E53" s="44"/>
      <c r="F53" s="95"/>
      <c r="H53" s="44"/>
      <c r="I53" s="96"/>
    </row>
    <row r="54" spans="1:9" ht="12.75">
      <c r="A54" s="93">
        <v>1998</v>
      </c>
      <c r="B54" s="94">
        <v>49.4291615561</v>
      </c>
      <c r="C54" s="10">
        <v>8094.503392011571</v>
      </c>
      <c r="E54" s="44"/>
      <c r="F54" s="95"/>
      <c r="H54" s="44"/>
      <c r="I54" s="96"/>
    </row>
    <row r="55" spans="1:9" ht="12.75">
      <c r="A55" s="93">
        <v>1999</v>
      </c>
      <c r="B55" s="94">
        <v>51.15641098993</v>
      </c>
      <c r="C55" s="10">
        <v>8388.476841943475</v>
      </c>
      <c r="E55" s="44"/>
      <c r="F55" s="95"/>
      <c r="H55" s="44"/>
      <c r="I55" s="96"/>
    </row>
    <row r="56" spans="1:9" ht="12.75">
      <c r="A56" s="93">
        <v>2000</v>
      </c>
      <c r="B56" s="94">
        <v>53.618996448059995</v>
      </c>
      <c r="C56" s="10">
        <v>8686.869032047985</v>
      </c>
      <c r="E56" s="44"/>
      <c r="F56" s="95"/>
      <c r="H56" s="44"/>
      <c r="I56" s="96"/>
    </row>
    <row r="57" spans="1:9" ht="12.75">
      <c r="A57" s="93">
        <v>2001</v>
      </c>
      <c r="B57" s="94">
        <v>54.99483931008</v>
      </c>
      <c r="C57" s="10">
        <v>8803.784376187052</v>
      </c>
      <c r="E57" s="44"/>
      <c r="F57" s="95"/>
      <c r="H57" s="44"/>
      <c r="I57" s="96"/>
    </row>
    <row r="58" spans="1:9" ht="12.75">
      <c r="A58" s="93">
        <v>2002</v>
      </c>
      <c r="B58" s="94">
        <v>56.70450028689</v>
      </c>
      <c r="C58" s="10">
        <v>8973.200973105962</v>
      </c>
      <c r="E58" s="44"/>
      <c r="F58" s="95"/>
      <c r="H58" s="44"/>
      <c r="I58" s="96"/>
    </row>
    <row r="59" spans="1:9" ht="12.75">
      <c r="A59" s="93">
        <v>2003</v>
      </c>
      <c r="B59" s="94">
        <v>59.030379452350004</v>
      </c>
      <c r="C59" s="10">
        <v>9236.97343409835</v>
      </c>
      <c r="E59" s="44"/>
      <c r="F59" s="95"/>
      <c r="H59" s="44"/>
      <c r="I59" s="96"/>
    </row>
    <row r="60" spans="1:9" ht="12.75">
      <c r="A60" s="93">
        <v>2004</v>
      </c>
      <c r="B60" s="94">
        <v>61.95621635297</v>
      </c>
      <c r="C60" s="10">
        <v>9602.18877752217</v>
      </c>
      <c r="E60" s="44"/>
      <c r="F60" s="95"/>
      <c r="H60" s="44"/>
      <c r="I60" s="96"/>
    </row>
    <row r="61" spans="1:9" ht="12.75">
      <c r="A61" s="97">
        <v>2005</v>
      </c>
      <c r="B61" s="94">
        <v>64.74277557288</v>
      </c>
      <c r="C61" s="10">
        <v>9906.52139870029</v>
      </c>
      <c r="E61" s="98"/>
      <c r="F61" s="95"/>
      <c r="H61" s="44"/>
      <c r="I61" s="96"/>
    </row>
    <row r="62" spans="1:9" ht="12.75">
      <c r="A62" s="97">
        <v>2006</v>
      </c>
      <c r="B62" s="94">
        <v>68.05738579852</v>
      </c>
      <c r="C62" s="10">
        <v>10297.880969140893</v>
      </c>
      <c r="E62" s="98"/>
      <c r="F62" s="95"/>
      <c r="H62" s="44"/>
      <c r="I62" s="96"/>
    </row>
    <row r="63" spans="1:9" ht="12.75">
      <c r="A63" s="97">
        <v>2007</v>
      </c>
      <c r="B63" s="94">
        <v>71.58297812657</v>
      </c>
      <c r="C63" s="10">
        <v>10711.057347359676</v>
      </c>
      <c r="E63" s="98"/>
      <c r="F63" s="95"/>
      <c r="H63" s="44"/>
      <c r="I63" s="96"/>
    </row>
    <row r="64" spans="1:9" ht="12.75">
      <c r="A64" s="97">
        <v>2008</v>
      </c>
      <c r="B64" s="94">
        <v>73.69122533776998</v>
      </c>
      <c r="C64" s="10">
        <v>10906.671436773666</v>
      </c>
      <c r="E64" s="98"/>
      <c r="F64" s="95"/>
      <c r="H64" s="44"/>
      <c r="I64" s="96"/>
    </row>
    <row r="65" spans="1:9" ht="12.75">
      <c r="A65" s="99">
        <v>2009</v>
      </c>
      <c r="B65" s="100">
        <v>73.24323196674001</v>
      </c>
      <c r="C65" s="101">
        <v>10728.369349601206</v>
      </c>
      <c r="E65" s="44"/>
      <c r="F65" s="95"/>
      <c r="H65" s="44"/>
      <c r="I65" s="96"/>
    </row>
    <row r="67" spans="1:31" s="68" customFormat="1" ht="26.25" customHeight="1">
      <c r="A67" s="142" t="s">
        <v>309</v>
      </c>
      <c r="B67" s="142"/>
      <c r="C67" s="142"/>
      <c r="D67" s="142"/>
      <c r="E67" s="142"/>
      <c r="F67" s="102"/>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row>
    <row r="68" spans="1:31" s="68" customFormat="1" ht="12.75">
      <c r="A68" s="104"/>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row>
    <row r="69" spans="1:5" ht="66.75" customHeight="1">
      <c r="A69" s="143" t="s">
        <v>299</v>
      </c>
      <c r="B69" s="143"/>
      <c r="C69" s="143"/>
      <c r="D69" s="143"/>
      <c r="E69" s="143"/>
    </row>
  </sheetData>
  <sheetProtection/>
  <mergeCells count="2">
    <mergeCell ref="A67:E67"/>
    <mergeCell ref="A69:E69"/>
  </mergeCells>
  <printOptions/>
  <pageMargins left="0.75" right="0.75" top="1" bottom="1" header="0.5" footer="0.5"/>
  <pageSetup horizontalDpi="600" verticalDpi="600" orientation="portrait" scale="74" r:id="rId1"/>
</worksheet>
</file>

<file path=xl/worksheets/sheet3.xml><?xml version="1.0" encoding="utf-8"?>
<worksheet xmlns="http://schemas.openxmlformats.org/spreadsheetml/2006/main" xmlns:r="http://schemas.openxmlformats.org/officeDocument/2006/relationships">
  <sheetPr codeName="Sheet18"/>
  <dimension ref="A1:F58"/>
  <sheetViews>
    <sheetView workbookViewId="0" topLeftCell="A1">
      <selection activeCell="A1" sqref="A1"/>
    </sheetView>
  </sheetViews>
  <sheetFormatPr defaultColWidth="9.140625" defaultRowHeight="12.75"/>
  <cols>
    <col min="1" max="1" width="9.140625" style="93" customWidth="1"/>
    <col min="2" max="2" width="15.140625" style="30" customWidth="1"/>
    <col min="6" max="6" width="13.28125" style="0" customWidth="1"/>
  </cols>
  <sheetData>
    <row r="1" ht="12.75">
      <c r="A1" s="73" t="s">
        <v>303</v>
      </c>
    </row>
    <row r="3" spans="1:2" ht="12.75">
      <c r="A3" s="99" t="s">
        <v>305</v>
      </c>
      <c r="B3" s="29" t="s">
        <v>310</v>
      </c>
    </row>
    <row r="4" ht="12.75">
      <c r="B4" s="30" t="s">
        <v>311</v>
      </c>
    </row>
    <row r="6" spans="1:2" ht="12.75">
      <c r="A6" s="93">
        <v>1961</v>
      </c>
      <c r="B6" s="105">
        <v>0.6307402313640847</v>
      </c>
    </row>
    <row r="7" spans="1:2" ht="12.75">
      <c r="A7" s="93">
        <v>1962</v>
      </c>
      <c r="B7" s="105">
        <v>0.6482529366845342</v>
      </c>
    </row>
    <row r="8" spans="1:2" ht="12.75">
      <c r="A8" s="93">
        <v>1963</v>
      </c>
      <c r="B8" s="105">
        <v>0.6749863822986176</v>
      </c>
    </row>
    <row r="9" spans="1:2" ht="12.75">
      <c r="A9" s="93">
        <v>1964</v>
      </c>
      <c r="B9" s="105">
        <v>0.7014782296077717</v>
      </c>
    </row>
    <row r="10" spans="1:2" ht="12.75">
      <c r="A10" s="93">
        <v>1965</v>
      </c>
      <c r="B10" s="105">
        <v>0.7282271484714818</v>
      </c>
    </row>
    <row r="11" spans="1:2" ht="12.75">
      <c r="A11" s="93">
        <v>1966</v>
      </c>
      <c r="B11" s="105">
        <v>0.7501736499032252</v>
      </c>
    </row>
    <row r="12" spans="1:2" ht="12.75">
      <c r="A12" s="93">
        <v>1967</v>
      </c>
      <c r="B12" s="105">
        <v>0.7659140543174228</v>
      </c>
    </row>
    <row r="13" spans="1:2" ht="12.75">
      <c r="A13" s="93">
        <v>1968</v>
      </c>
      <c r="B13" s="105">
        <v>0.7968546012866538</v>
      </c>
    </row>
    <row r="14" spans="1:2" ht="12.75">
      <c r="A14" s="93">
        <v>1969</v>
      </c>
      <c r="B14" s="105">
        <v>0.8293244558305055</v>
      </c>
    </row>
    <row r="15" spans="1:2" ht="12.75">
      <c r="A15" s="93">
        <v>1970</v>
      </c>
      <c r="B15" s="105">
        <v>0.8772030011963032</v>
      </c>
    </row>
    <row r="16" spans="1:2" ht="12.75">
      <c r="A16" s="93">
        <v>1971</v>
      </c>
      <c r="B16" s="105">
        <v>0.9002892233266372</v>
      </c>
    </row>
    <row r="17" spans="1:2" ht="12.75">
      <c r="A17" s="93">
        <v>1972</v>
      </c>
      <c r="B17" s="105">
        <v>0.928780569349717</v>
      </c>
    </row>
    <row r="18" spans="1:2" ht="12.75">
      <c r="A18" s="93">
        <v>1973</v>
      </c>
      <c r="B18" s="105">
        <v>0.9613463944415188</v>
      </c>
    </row>
    <row r="19" spans="1:2" ht="12.75">
      <c r="A19" s="93">
        <v>1974</v>
      </c>
      <c r="B19" s="105">
        <v>0.9674642258692627</v>
      </c>
    </row>
    <row r="20" spans="1:2" ht="12.75">
      <c r="A20" s="93">
        <v>1975</v>
      </c>
      <c r="B20" s="105">
        <v>0.9668548196363237</v>
      </c>
    </row>
    <row r="21" spans="1:2" ht="12.75">
      <c r="A21" s="93">
        <v>1976</v>
      </c>
      <c r="B21" s="105">
        <v>1.0005054443501278</v>
      </c>
    </row>
    <row r="22" spans="1:2" ht="12.75">
      <c r="A22" s="93">
        <v>1977</v>
      </c>
      <c r="B22" s="105">
        <v>1.018676093564736</v>
      </c>
    </row>
    <row r="23" spans="1:2" ht="12.75">
      <c r="A23" s="93">
        <v>1978</v>
      </c>
      <c r="B23" s="105">
        <v>1.0396071525182573</v>
      </c>
    </row>
    <row r="24" spans="1:2" ht="12.75">
      <c r="A24" s="93">
        <v>1979</v>
      </c>
      <c r="B24" s="105">
        <v>1.0638999504607156</v>
      </c>
    </row>
    <row r="25" spans="1:2" ht="12.75">
      <c r="A25" s="93">
        <v>1980</v>
      </c>
      <c r="B25" s="105">
        <v>1.0580075864473564</v>
      </c>
    </row>
    <row r="26" spans="1:2" ht="12.75">
      <c r="A26" s="93">
        <v>1981</v>
      </c>
      <c r="B26" s="105">
        <v>1.0505650551993349</v>
      </c>
    </row>
    <row r="27" spans="1:2" ht="12.75">
      <c r="A27" s="93">
        <v>1982</v>
      </c>
      <c r="B27" s="105">
        <v>1.0424889189929263</v>
      </c>
    </row>
    <row r="28" spans="1:2" ht="12.75">
      <c r="A28" s="93">
        <v>1983</v>
      </c>
      <c r="B28" s="105">
        <v>1.0559297991620127</v>
      </c>
    </row>
    <row r="29" spans="1:2" ht="12.75">
      <c r="A29" s="93">
        <v>1984</v>
      </c>
      <c r="B29" s="105">
        <v>1.0759504173201813</v>
      </c>
    </row>
    <row r="30" spans="1:2" ht="12.75">
      <c r="A30" s="93">
        <v>1985</v>
      </c>
      <c r="B30" s="105">
        <v>1.0710373393447241</v>
      </c>
    </row>
    <row r="31" spans="1:2" ht="12.75">
      <c r="A31" s="93">
        <v>1986</v>
      </c>
      <c r="B31" s="105">
        <v>1.0893653245622634</v>
      </c>
    </row>
    <row r="32" spans="1:2" ht="12.75">
      <c r="A32" s="93">
        <v>1987</v>
      </c>
      <c r="B32" s="105">
        <v>1.1217413108348873</v>
      </c>
    </row>
    <row r="33" spans="1:2" ht="12.75">
      <c r="A33" s="93">
        <v>1988</v>
      </c>
      <c r="B33" s="105">
        <v>1.1564440866037586</v>
      </c>
    </row>
    <row r="34" spans="1:2" ht="12.75">
      <c r="A34" s="93">
        <v>1989</v>
      </c>
      <c r="B34" s="105">
        <v>1.1779664070077662</v>
      </c>
    </row>
    <row r="35" spans="1:2" ht="12.75">
      <c r="A35" s="93">
        <v>1990</v>
      </c>
      <c r="B35" s="105">
        <v>1.179051855616268</v>
      </c>
    </row>
    <row r="36" spans="1:2" ht="12.75">
      <c r="A36" s="93">
        <v>1991</v>
      </c>
      <c r="B36" s="105">
        <v>1.1808282032855146</v>
      </c>
    </row>
    <row r="37" spans="1:2" ht="12.75">
      <c r="A37" s="93">
        <v>1992</v>
      </c>
      <c r="B37" s="105">
        <v>1.1899297452536295</v>
      </c>
    </row>
    <row r="38" spans="1:2" ht="12.75">
      <c r="A38" s="93">
        <v>1993</v>
      </c>
      <c r="B38" s="105">
        <v>1.199263969178913</v>
      </c>
    </row>
    <row r="39" spans="1:2" ht="12.75">
      <c r="A39" s="93">
        <v>1994</v>
      </c>
      <c r="B39" s="105">
        <v>1.2106777535412947</v>
      </c>
    </row>
    <row r="40" spans="1:2" ht="12.75">
      <c r="A40" s="93">
        <v>1995</v>
      </c>
      <c r="B40" s="105">
        <v>1.2410378564426316</v>
      </c>
    </row>
    <row r="41" spans="1:2" ht="12.75">
      <c r="A41" s="93">
        <v>1996</v>
      </c>
      <c r="B41" s="105">
        <v>1.2584658713983479</v>
      </c>
    </row>
    <row r="42" spans="1:2" ht="12.75">
      <c r="A42" s="93">
        <v>1997</v>
      </c>
      <c r="B42" s="105">
        <v>1.2647322255900504</v>
      </c>
    </row>
    <row r="43" spans="1:2" ht="12.75">
      <c r="A43" s="93">
        <v>1998</v>
      </c>
      <c r="B43" s="105">
        <v>1.2649700549456366</v>
      </c>
    </row>
    <row r="44" spans="1:2" ht="12.75">
      <c r="A44" s="93">
        <v>1999</v>
      </c>
      <c r="B44" s="105">
        <v>1.275162763991267</v>
      </c>
    </row>
    <row r="45" spans="1:2" ht="12.75">
      <c r="A45" s="93">
        <v>2000</v>
      </c>
      <c r="B45" s="105">
        <v>1.2948801750363732</v>
      </c>
    </row>
    <row r="46" spans="1:2" ht="12.75">
      <c r="A46" s="93">
        <v>2001</v>
      </c>
      <c r="B46" s="105">
        <v>1.2989439158893898</v>
      </c>
    </row>
    <row r="47" spans="1:2" ht="12.75">
      <c r="A47" s="93">
        <v>2002</v>
      </c>
      <c r="B47" s="105">
        <v>1.323659076160852</v>
      </c>
    </row>
    <row r="48" spans="1:2" ht="12.75">
      <c r="A48" s="93">
        <v>2003</v>
      </c>
      <c r="B48" s="105">
        <v>1.365580811573586</v>
      </c>
    </row>
    <row r="49" spans="1:2" ht="12.75">
      <c r="A49" s="93">
        <v>2004</v>
      </c>
      <c r="B49" s="105">
        <v>1.4108653320155133</v>
      </c>
    </row>
    <row r="50" spans="1:2" ht="12.75">
      <c r="A50" s="93">
        <v>2005</v>
      </c>
      <c r="B50" s="105">
        <v>1.4507609876373735</v>
      </c>
    </row>
    <row r="51" spans="1:2" ht="12.75">
      <c r="A51" s="93">
        <v>2006</v>
      </c>
      <c r="B51" s="105">
        <v>1.481497954261911</v>
      </c>
    </row>
    <row r="52" spans="1:2" ht="12.75">
      <c r="A52" s="99">
        <v>2007</v>
      </c>
      <c r="B52" s="106">
        <v>1.5127515889254914</v>
      </c>
    </row>
    <row r="53" spans="1:2" ht="12.75">
      <c r="A53" s="97"/>
      <c r="B53" s="107"/>
    </row>
    <row r="54" spans="1:6" ht="68.25" customHeight="1">
      <c r="A54" s="145" t="s">
        <v>313</v>
      </c>
      <c r="B54" s="146"/>
      <c r="C54" s="146"/>
      <c r="D54" s="146"/>
      <c r="E54" s="146"/>
      <c r="F54" s="146"/>
    </row>
    <row r="55" spans="1:6" ht="12.75">
      <c r="A55" s="108"/>
      <c r="B55" s="109"/>
      <c r="C55" s="68"/>
      <c r="D55" s="68"/>
      <c r="E55" s="68"/>
      <c r="F55" s="68"/>
    </row>
    <row r="56" spans="1:6" ht="42.75" customHeight="1">
      <c r="A56" s="144" t="s">
        <v>312</v>
      </c>
      <c r="B56" s="144"/>
      <c r="C56" s="144"/>
      <c r="D56" s="144"/>
      <c r="E56" s="144"/>
      <c r="F56" s="144"/>
    </row>
    <row r="57" spans="1:6" ht="12.75">
      <c r="A57" s="110"/>
      <c r="B57" s="69"/>
      <c r="C57" s="68"/>
      <c r="D57" s="68"/>
      <c r="E57" s="68"/>
      <c r="F57" s="68"/>
    </row>
    <row r="58" spans="1:6" ht="54" customHeight="1">
      <c r="A58" s="144" t="s">
        <v>314</v>
      </c>
      <c r="B58" s="144"/>
      <c r="C58" s="144"/>
      <c r="D58" s="144"/>
      <c r="E58" s="144"/>
      <c r="F58" s="144"/>
    </row>
  </sheetData>
  <sheetProtection/>
  <mergeCells count="3">
    <mergeCell ref="A56:F56"/>
    <mergeCell ref="A54:F54"/>
    <mergeCell ref="A58:F58"/>
  </mergeCells>
  <printOptions/>
  <pageMargins left="0.75" right="0.75" top="1" bottom="1" header="0.5" footer="0.5"/>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2"/>
    </sheetView>
  </sheetViews>
  <sheetFormatPr defaultColWidth="9.140625" defaultRowHeight="12.75"/>
  <cols>
    <col min="1" max="1" width="3.28125" style="0" customWidth="1"/>
    <col min="2" max="2" width="42.140625" style="0" customWidth="1"/>
    <col min="3" max="3" width="13.140625" style="0" customWidth="1"/>
  </cols>
  <sheetData>
    <row r="1" spans="1:6" ht="12.75">
      <c r="A1" s="147" t="s">
        <v>72</v>
      </c>
      <c r="B1" s="148"/>
      <c r="C1" s="148"/>
      <c r="D1" s="148"/>
      <c r="E1" s="148"/>
      <c r="F1" s="148"/>
    </row>
    <row r="2" spans="1:6" ht="12.75">
      <c r="A2" s="148"/>
      <c r="B2" s="148"/>
      <c r="C2" s="148"/>
      <c r="D2" s="148"/>
      <c r="E2" s="148"/>
      <c r="F2" s="148"/>
    </row>
    <row r="3" ht="12.75">
      <c r="A3" s="1"/>
    </row>
    <row r="4" spans="1:3" ht="12.75">
      <c r="A4" s="3" t="s">
        <v>0</v>
      </c>
      <c r="B4" s="3"/>
      <c r="C4" s="29" t="s">
        <v>1</v>
      </c>
    </row>
    <row r="5" ht="12.75">
      <c r="C5" s="30" t="s">
        <v>2</v>
      </c>
    </row>
    <row r="6" ht="12.75">
      <c r="A6" s="1" t="s">
        <v>3</v>
      </c>
    </row>
    <row r="7" spans="2:3" ht="12.75">
      <c r="B7" t="s">
        <v>4</v>
      </c>
      <c r="C7" s="11">
        <v>10</v>
      </c>
    </row>
    <row r="8" spans="2:3" ht="12.75">
      <c r="B8" t="s">
        <v>5</v>
      </c>
      <c r="C8" s="11">
        <v>4</v>
      </c>
    </row>
    <row r="9" spans="2:3" ht="12.75">
      <c r="B9" t="s">
        <v>73</v>
      </c>
      <c r="C9" s="11">
        <v>3</v>
      </c>
    </row>
    <row r="10" spans="2:3" ht="12.75">
      <c r="B10" t="s">
        <v>74</v>
      </c>
      <c r="C10" s="11">
        <v>4</v>
      </c>
    </row>
    <row r="11" spans="2:3" ht="12.75">
      <c r="B11" t="s">
        <v>6</v>
      </c>
      <c r="C11" s="11">
        <v>21</v>
      </c>
    </row>
    <row r="12" spans="2:3" ht="12.75">
      <c r="B12" t="s">
        <v>7</v>
      </c>
      <c r="C12" s="11">
        <v>33</v>
      </c>
    </row>
    <row r="13" ht="12.75">
      <c r="C13" s="11"/>
    </row>
    <row r="14" spans="2:3" ht="12.75">
      <c r="B14" t="s">
        <v>8</v>
      </c>
      <c r="C14" s="11">
        <v>75</v>
      </c>
    </row>
    <row r="15" ht="12.75">
      <c r="C15" s="11"/>
    </row>
    <row r="16" spans="1:3" ht="12.75">
      <c r="A16" s="1" t="s">
        <v>9</v>
      </c>
      <c r="C16" s="11"/>
    </row>
    <row r="17" spans="2:3" ht="12.75">
      <c r="B17" t="s">
        <v>75</v>
      </c>
      <c r="C17" s="11">
        <v>23</v>
      </c>
    </row>
    <row r="18" spans="2:3" ht="12.75">
      <c r="B18" t="s">
        <v>10</v>
      </c>
      <c r="C18" s="11">
        <v>24</v>
      </c>
    </row>
    <row r="19" spans="2:3" ht="12.75">
      <c r="B19" t="s">
        <v>11</v>
      </c>
      <c r="C19" s="11">
        <v>9</v>
      </c>
    </row>
    <row r="20" spans="2:3" ht="12.75">
      <c r="B20" t="s">
        <v>12</v>
      </c>
      <c r="C20" s="11">
        <v>13</v>
      </c>
    </row>
    <row r="21" spans="2:3" ht="12.75">
      <c r="B21" t="s">
        <v>271</v>
      </c>
      <c r="C21" s="41">
        <v>10</v>
      </c>
    </row>
    <row r="22" spans="2:3" ht="12.75">
      <c r="B22" t="s">
        <v>13</v>
      </c>
      <c r="C22" s="41">
        <v>31</v>
      </c>
    </row>
    <row r="23" ht="12.75">
      <c r="C23" s="11"/>
    </row>
    <row r="24" spans="2:3" ht="12.75">
      <c r="B24" t="s">
        <v>8</v>
      </c>
      <c r="C24" s="11">
        <v>110</v>
      </c>
    </row>
    <row r="25" ht="12.75">
      <c r="C25" s="11"/>
    </row>
    <row r="26" spans="1:3" s="1" customFormat="1" ht="12.75">
      <c r="A26" s="9" t="s">
        <v>14</v>
      </c>
      <c r="B26" s="9"/>
      <c r="C26" s="12">
        <v>185</v>
      </c>
    </row>
    <row r="28" ht="12.75">
      <c r="A28" t="s">
        <v>261</v>
      </c>
    </row>
    <row r="30" spans="1:6" ht="12.75">
      <c r="A30" s="148" t="s">
        <v>76</v>
      </c>
      <c r="B30" s="148"/>
      <c r="C30" s="148"/>
      <c r="D30" s="148"/>
      <c r="E30" s="148"/>
      <c r="F30" s="148"/>
    </row>
    <row r="31" spans="1:6" ht="12.75">
      <c r="A31" s="148"/>
      <c r="B31" s="148"/>
      <c r="C31" s="148"/>
      <c r="D31" s="148"/>
      <c r="E31" s="148"/>
      <c r="F31" s="148"/>
    </row>
    <row r="32" spans="1:6" ht="12.75">
      <c r="A32" s="148"/>
      <c r="B32" s="148"/>
      <c r="C32" s="148"/>
      <c r="D32" s="148"/>
      <c r="E32" s="148"/>
      <c r="F32" s="148"/>
    </row>
  </sheetData>
  <mergeCells count="2">
    <mergeCell ref="A1:F2"/>
    <mergeCell ref="A30:F32"/>
  </mergeCells>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G34"/>
  <sheetViews>
    <sheetView zoomScaleSheetLayoutView="100" workbookViewId="0" topLeftCell="A1">
      <selection activeCell="A1" sqref="A1:F1"/>
    </sheetView>
  </sheetViews>
  <sheetFormatPr defaultColWidth="9.140625" defaultRowHeight="12.75"/>
  <cols>
    <col min="1" max="1" width="31.140625" style="0" customWidth="1"/>
    <col min="2" max="2" width="16.7109375" style="10" customWidth="1"/>
  </cols>
  <sheetData>
    <row r="1" spans="1:6" ht="12.75">
      <c r="A1" s="149" t="s">
        <v>78</v>
      </c>
      <c r="B1" s="149"/>
      <c r="C1" s="149"/>
      <c r="D1" s="149"/>
      <c r="E1" s="149"/>
      <c r="F1" s="149"/>
    </row>
    <row r="3" spans="1:2" ht="12.75">
      <c r="A3" s="3" t="s">
        <v>15</v>
      </c>
      <c r="B3" s="31" t="s">
        <v>16</v>
      </c>
    </row>
    <row r="4" ht="12.75">
      <c r="B4" s="32" t="s">
        <v>2</v>
      </c>
    </row>
    <row r="6" spans="1:3" ht="12.75">
      <c r="A6" t="s">
        <v>17</v>
      </c>
      <c r="B6" s="13">
        <v>661</v>
      </c>
      <c r="C6" s="42"/>
    </row>
    <row r="7" spans="1:3" ht="12.75">
      <c r="A7" t="s">
        <v>20</v>
      </c>
      <c r="B7" s="13">
        <v>100</v>
      </c>
      <c r="C7" s="42"/>
    </row>
    <row r="8" spans="1:3" ht="12.75">
      <c r="A8" t="s">
        <v>19</v>
      </c>
      <c r="B8" s="13">
        <v>63.9</v>
      </c>
      <c r="C8" s="42"/>
    </row>
    <row r="9" spans="1:3" ht="12.75">
      <c r="A9" t="s">
        <v>18</v>
      </c>
      <c r="B9" s="13">
        <v>58.3</v>
      </c>
      <c r="C9" s="42"/>
    </row>
    <row r="10" spans="1:3" ht="12.75">
      <c r="A10" t="s">
        <v>23</v>
      </c>
      <c r="B10" s="13">
        <v>53.3</v>
      </c>
      <c r="C10" s="42"/>
    </row>
    <row r="11" spans="1:3" ht="12.75">
      <c r="A11" t="s">
        <v>21</v>
      </c>
      <c r="B11" s="13">
        <v>51</v>
      </c>
      <c r="C11" s="42"/>
    </row>
    <row r="12" spans="1:3" ht="12.75">
      <c r="A12" t="s">
        <v>22</v>
      </c>
      <c r="B12" s="13">
        <v>45.6</v>
      </c>
      <c r="C12" s="42"/>
    </row>
    <row r="13" spans="1:3" ht="12.75">
      <c r="A13" t="s">
        <v>25</v>
      </c>
      <c r="B13" s="13">
        <v>41.2</v>
      </c>
      <c r="C13" s="42"/>
    </row>
    <row r="14" spans="1:3" ht="12.75">
      <c r="A14" t="s">
        <v>26</v>
      </c>
      <c r="B14" s="13">
        <v>36.3</v>
      </c>
      <c r="C14" s="42"/>
    </row>
    <row r="15" spans="1:3" ht="12.75">
      <c r="A15" t="s">
        <v>24</v>
      </c>
      <c r="B15" s="13">
        <v>35.8</v>
      </c>
      <c r="C15" s="42"/>
    </row>
    <row r="16" spans="1:3" ht="12.75">
      <c r="A16" t="s">
        <v>27</v>
      </c>
      <c r="B16" s="13">
        <f>1531-1147</f>
        <v>384</v>
      </c>
      <c r="C16" s="42"/>
    </row>
    <row r="17" ht="12.75">
      <c r="B17" s="13"/>
    </row>
    <row r="18" spans="1:2" s="1" customFormat="1" ht="12.75">
      <c r="A18" s="1" t="s">
        <v>28</v>
      </c>
      <c r="B18" s="14">
        <v>1522</v>
      </c>
    </row>
    <row r="19" ht="12.75">
      <c r="B19" s="13"/>
    </row>
    <row r="20" spans="1:2" s="1" customFormat="1" ht="12.75">
      <c r="A20" s="9" t="s">
        <v>29</v>
      </c>
      <c r="B20" s="15">
        <v>185</v>
      </c>
    </row>
    <row r="21" spans="1:2" s="1" customFormat="1" ht="12.75">
      <c r="A21" s="6"/>
      <c r="B21" s="59"/>
    </row>
    <row r="22" spans="1:2" ht="12.75">
      <c r="A22" s="1" t="s">
        <v>255</v>
      </c>
      <c r="B22" s="1">
        <v>661</v>
      </c>
    </row>
    <row r="23" spans="1:2" ht="12.75">
      <c r="A23" t="s">
        <v>257</v>
      </c>
      <c r="B23" s="58">
        <v>0.28</v>
      </c>
    </row>
    <row r="24" spans="1:2" ht="12.75">
      <c r="A24" s="1" t="s">
        <v>256</v>
      </c>
      <c r="B24" s="60">
        <v>1522</v>
      </c>
    </row>
    <row r="25" spans="1:2" ht="12.75">
      <c r="A25" s="3" t="s">
        <v>258</v>
      </c>
      <c r="B25" s="63">
        <v>0.12</v>
      </c>
    </row>
    <row r="27" spans="1:7" ht="59.25" customHeight="1">
      <c r="A27" s="144" t="s">
        <v>260</v>
      </c>
      <c r="B27" s="144"/>
      <c r="C27" s="144"/>
      <c r="D27" s="144"/>
      <c r="E27" s="144"/>
      <c r="F27" s="144"/>
      <c r="G27" s="16"/>
    </row>
    <row r="28" spans="1:7" ht="12.75" customHeight="1">
      <c r="A28" s="67"/>
      <c r="B28" s="67"/>
      <c r="C28" s="67"/>
      <c r="D28" s="67"/>
      <c r="E28" s="67"/>
      <c r="F28" s="67"/>
      <c r="G28" s="16"/>
    </row>
    <row r="29" spans="1:7" ht="12.75">
      <c r="A29" s="146" t="s">
        <v>76</v>
      </c>
      <c r="B29" s="146"/>
      <c r="C29" s="146"/>
      <c r="D29" s="146"/>
      <c r="E29" s="146"/>
      <c r="F29" s="146"/>
      <c r="G29" s="16"/>
    </row>
    <row r="30" spans="1:7" ht="12.75">
      <c r="A30" s="146"/>
      <c r="B30" s="146"/>
      <c r="C30" s="146"/>
      <c r="D30" s="146"/>
      <c r="E30" s="146"/>
      <c r="F30" s="146"/>
      <c r="G30" s="16"/>
    </row>
    <row r="31" spans="1:7" ht="27" customHeight="1">
      <c r="A31" s="146"/>
      <c r="B31" s="146"/>
      <c r="C31" s="146"/>
      <c r="D31" s="146"/>
      <c r="E31" s="146"/>
      <c r="F31" s="146"/>
      <c r="G31" s="16"/>
    </row>
    <row r="34" spans="1:2" ht="12.75">
      <c r="A34" s="10"/>
      <c r="B34"/>
    </row>
  </sheetData>
  <mergeCells count="3">
    <mergeCell ref="A29:F31"/>
    <mergeCell ref="A27:F27"/>
    <mergeCell ref="A1:F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50"/>
  <sheetViews>
    <sheetView zoomScaleSheetLayoutView="100" workbookViewId="0" topLeftCell="A1">
      <selection activeCell="A1" sqref="A1:G2"/>
    </sheetView>
  </sheetViews>
  <sheetFormatPr defaultColWidth="9.140625" defaultRowHeight="12.75"/>
  <cols>
    <col min="1" max="1" width="10.28125" style="0" customWidth="1"/>
    <col min="2" max="4" width="13.7109375" style="0" customWidth="1"/>
    <col min="9" max="9" width="4.57421875" style="0" customWidth="1"/>
  </cols>
  <sheetData>
    <row r="1" spans="1:7" ht="12.75">
      <c r="A1" s="147" t="s">
        <v>326</v>
      </c>
      <c r="B1" s="148"/>
      <c r="C1" s="148"/>
      <c r="D1" s="148"/>
      <c r="E1" s="148"/>
      <c r="F1" s="148"/>
      <c r="G1" s="148"/>
    </row>
    <row r="2" spans="1:7" ht="12.75">
      <c r="A2" s="148"/>
      <c r="B2" s="148"/>
      <c r="C2" s="148"/>
      <c r="D2" s="148"/>
      <c r="E2" s="148"/>
      <c r="F2" s="148"/>
      <c r="G2" s="148"/>
    </row>
    <row r="3" ht="12.75">
      <c r="A3" s="1"/>
    </row>
    <row r="4" spans="1:4" ht="12.75">
      <c r="A4" s="129" t="s">
        <v>305</v>
      </c>
      <c r="B4" s="29" t="s">
        <v>20</v>
      </c>
      <c r="C4" s="29" t="s">
        <v>26</v>
      </c>
      <c r="D4" s="29" t="s">
        <v>180</v>
      </c>
    </row>
    <row r="5" spans="1:4" ht="12.75">
      <c r="A5" s="127"/>
      <c r="B5" s="150" t="s">
        <v>334</v>
      </c>
      <c r="C5" s="150"/>
      <c r="D5" s="150"/>
    </row>
    <row r="7" spans="1:4" ht="12.75">
      <c r="A7" s="93">
        <v>1980</v>
      </c>
      <c r="B7" s="130">
        <v>247.582</v>
      </c>
      <c r="C7" s="130">
        <v>288.082</v>
      </c>
      <c r="D7" s="10">
        <v>443.543</v>
      </c>
    </row>
    <row r="8" spans="1:4" ht="12.75">
      <c r="A8" s="93">
        <v>1981</v>
      </c>
      <c r="B8" s="130">
        <v>284.866</v>
      </c>
      <c r="C8" s="130">
        <v>334.541</v>
      </c>
      <c r="D8" s="10">
        <v>463.767</v>
      </c>
    </row>
    <row r="9" spans="1:4" ht="12.75">
      <c r="A9" s="93">
        <v>1982</v>
      </c>
      <c r="B9" s="130">
        <v>329.748</v>
      </c>
      <c r="C9" s="130">
        <v>369.401</v>
      </c>
      <c r="D9" s="10">
        <v>494.988</v>
      </c>
    </row>
    <row r="10" spans="1:4" ht="12.75">
      <c r="A10" s="93">
        <v>1983</v>
      </c>
      <c r="B10" s="130">
        <v>380.151</v>
      </c>
      <c r="C10" s="130">
        <v>408.452</v>
      </c>
      <c r="D10" s="10">
        <v>497.067</v>
      </c>
    </row>
    <row r="11" spans="1:4" ht="12.75">
      <c r="A11" s="93">
        <v>1984</v>
      </c>
      <c r="B11" s="130">
        <v>454.386</v>
      </c>
      <c r="C11" s="130">
        <v>443.491</v>
      </c>
      <c r="D11" s="10">
        <v>543.113</v>
      </c>
    </row>
    <row r="12" spans="1:4" ht="12.75">
      <c r="A12" s="93">
        <v>1985</v>
      </c>
      <c r="B12" s="130">
        <v>531.339</v>
      </c>
      <c r="C12" s="130">
        <v>479.264</v>
      </c>
      <c r="D12" s="10">
        <v>603.761</v>
      </c>
    </row>
    <row r="13" spans="1:4" ht="12.75">
      <c r="A13" s="93">
        <v>1986</v>
      </c>
      <c r="B13" s="130">
        <v>590.876</v>
      </c>
      <c r="C13" s="130">
        <v>513.765</v>
      </c>
      <c r="D13" s="10">
        <v>663.664</v>
      </c>
    </row>
    <row r="14" spans="1:4" ht="12.75">
      <c r="A14" s="93">
        <v>1987</v>
      </c>
      <c r="B14" s="130">
        <v>678.559</v>
      </c>
      <c r="C14" s="130">
        <v>550.635</v>
      </c>
      <c r="D14" s="10">
        <v>707.519</v>
      </c>
    </row>
    <row r="15" spans="1:4" ht="12.75">
      <c r="A15" s="93">
        <v>1988</v>
      </c>
      <c r="B15" s="130">
        <v>781.178</v>
      </c>
      <c r="C15" s="130">
        <v>616.584</v>
      </c>
      <c r="D15" s="10">
        <v>733.756</v>
      </c>
    </row>
    <row r="16" spans="1:4" ht="12.75">
      <c r="A16" s="93">
        <v>1989</v>
      </c>
      <c r="B16" s="130">
        <v>843.913</v>
      </c>
      <c r="C16" s="130">
        <v>683.443</v>
      </c>
      <c r="D16" s="10">
        <v>785.83</v>
      </c>
    </row>
    <row r="17" spans="1:4" ht="12.75">
      <c r="A17" s="93">
        <v>1990</v>
      </c>
      <c r="B17" s="130">
        <v>909.737</v>
      </c>
      <c r="C17" s="130">
        <v>749.778</v>
      </c>
      <c r="D17" s="10">
        <v>782.132</v>
      </c>
    </row>
    <row r="18" spans="1:4" ht="12.75">
      <c r="A18" s="93">
        <v>1991</v>
      </c>
      <c r="B18" s="130">
        <v>1028.74</v>
      </c>
      <c r="C18" s="130">
        <v>792.937</v>
      </c>
      <c r="D18" s="10">
        <v>818.213</v>
      </c>
    </row>
    <row r="19" spans="1:4" ht="12.75">
      <c r="A19" s="93">
        <v>1992</v>
      </c>
      <c r="B19" s="130">
        <v>1202.619</v>
      </c>
      <c r="C19" s="130">
        <v>847.33</v>
      </c>
      <c r="D19" s="10">
        <v>833.052</v>
      </c>
    </row>
    <row r="20" spans="1:4" ht="12.75">
      <c r="A20" s="93">
        <v>1993</v>
      </c>
      <c r="B20" s="130">
        <v>1401.315</v>
      </c>
      <c r="C20" s="130">
        <v>908.823</v>
      </c>
      <c r="D20" s="10">
        <v>893.402</v>
      </c>
    </row>
    <row r="21" spans="1:4" ht="12.75">
      <c r="A21" s="93">
        <v>1994</v>
      </c>
      <c r="B21" s="130">
        <v>1618.263</v>
      </c>
      <c r="C21" s="130">
        <v>985.497</v>
      </c>
      <c r="D21" s="10">
        <v>965.612</v>
      </c>
    </row>
    <row r="22" spans="1:4" ht="12.75">
      <c r="A22" s="93">
        <v>1995</v>
      </c>
      <c r="B22" s="130">
        <v>1832.035</v>
      </c>
      <c r="C22" s="130">
        <v>1079.982</v>
      </c>
      <c r="D22" s="10">
        <v>1027.327</v>
      </c>
    </row>
    <row r="23" spans="1:4" ht="12.75">
      <c r="A23" s="93">
        <v>1996</v>
      </c>
      <c r="B23" s="130">
        <v>2053.612</v>
      </c>
      <c r="C23" s="130">
        <v>1183.751</v>
      </c>
      <c r="D23" s="10">
        <v>1069.4</v>
      </c>
    </row>
    <row r="24" spans="1:4" ht="12.75">
      <c r="A24" s="93">
        <v>1997</v>
      </c>
      <c r="B24" s="130">
        <v>2284.225</v>
      </c>
      <c r="C24" s="130">
        <v>1329.069</v>
      </c>
      <c r="D24" s="10">
        <v>1125.009</v>
      </c>
    </row>
    <row r="25" spans="1:4" ht="12.75">
      <c r="A25" s="93">
        <v>1998</v>
      </c>
      <c r="B25" s="130">
        <v>2490.23</v>
      </c>
      <c r="C25" s="130">
        <v>1415.158</v>
      </c>
      <c r="D25" s="10">
        <v>1138.123</v>
      </c>
    </row>
    <row r="26" spans="1:4" ht="12.75">
      <c r="A26" s="93">
        <v>1999</v>
      </c>
      <c r="B26" s="130">
        <v>2718.895</v>
      </c>
      <c r="C26" s="130">
        <v>1482.972</v>
      </c>
      <c r="D26" s="10">
        <v>1157.791</v>
      </c>
    </row>
    <row r="27" spans="1:4" ht="12.75">
      <c r="A27" s="93">
        <v>2000</v>
      </c>
      <c r="B27" s="130">
        <v>3011.072</v>
      </c>
      <c r="C27" s="130">
        <v>1582.343</v>
      </c>
      <c r="D27" s="10">
        <v>1233.817</v>
      </c>
    </row>
    <row r="28" spans="1:4" ht="12.75">
      <c r="A28" s="93">
        <v>2001</v>
      </c>
      <c r="B28" s="130">
        <v>3334.418</v>
      </c>
      <c r="C28" s="130">
        <v>1680.954</v>
      </c>
      <c r="D28" s="10">
        <v>1278.254</v>
      </c>
    </row>
    <row r="29" spans="1:4" ht="12.75">
      <c r="A29" s="93">
        <v>2002</v>
      </c>
      <c r="B29" s="130">
        <v>3696.784</v>
      </c>
      <c r="C29" s="130">
        <v>1786.031</v>
      </c>
      <c r="D29" s="10">
        <v>1333.48</v>
      </c>
    </row>
    <row r="30" spans="1:4" ht="12.75">
      <c r="A30" s="93">
        <v>2003</v>
      </c>
      <c r="B30" s="130">
        <v>4157.822</v>
      </c>
      <c r="C30" s="130">
        <v>1949.493</v>
      </c>
      <c r="D30" s="10">
        <v>1377.81</v>
      </c>
    </row>
    <row r="31" spans="1:4" ht="12.75">
      <c r="A31" s="93">
        <v>2004</v>
      </c>
      <c r="B31" s="130">
        <v>4697.901</v>
      </c>
      <c r="C31" s="130">
        <v>2161.574</v>
      </c>
      <c r="D31" s="10">
        <v>1494.694</v>
      </c>
    </row>
    <row r="32" spans="1:4" ht="12.75">
      <c r="A32" s="93">
        <v>2005</v>
      </c>
      <c r="B32" s="130">
        <v>5364.259</v>
      </c>
      <c r="C32" s="130">
        <v>2434.365</v>
      </c>
      <c r="D32" s="10">
        <v>1584.604</v>
      </c>
    </row>
    <row r="33" spans="1:4" ht="12.75">
      <c r="A33" s="97">
        <v>2006</v>
      </c>
      <c r="B33" s="130">
        <v>6242.02</v>
      </c>
      <c r="C33" s="130">
        <v>2756.432</v>
      </c>
      <c r="D33" s="10">
        <v>1700.937</v>
      </c>
    </row>
    <row r="34" spans="1:4" ht="12.75">
      <c r="A34" s="97">
        <v>2007</v>
      </c>
      <c r="B34" s="130">
        <v>7337.638</v>
      </c>
      <c r="C34" s="130">
        <v>3118.086</v>
      </c>
      <c r="D34" s="10">
        <v>1857.663</v>
      </c>
    </row>
    <row r="35" spans="1:4" ht="12.75">
      <c r="A35" s="97">
        <v>2008</v>
      </c>
      <c r="B35" s="130">
        <v>8217.399</v>
      </c>
      <c r="C35" s="130">
        <v>3389.998</v>
      </c>
      <c r="D35" s="10">
        <v>1995.774</v>
      </c>
    </row>
    <row r="36" spans="1:4" ht="12.75">
      <c r="A36" s="99">
        <v>2009</v>
      </c>
      <c r="B36" s="131">
        <v>9046.99</v>
      </c>
      <c r="C36" s="131">
        <v>3615.326</v>
      </c>
      <c r="D36" s="101">
        <v>2010.332</v>
      </c>
    </row>
    <row r="37" spans="1:3" ht="12.75">
      <c r="A37" s="97"/>
      <c r="B37" s="96"/>
      <c r="C37" s="96"/>
    </row>
    <row r="38" spans="1:7" ht="12.75" customHeight="1">
      <c r="A38" s="151" t="s">
        <v>347</v>
      </c>
      <c r="B38" s="148"/>
      <c r="C38" s="148"/>
      <c r="D38" s="148"/>
      <c r="E38" s="148"/>
      <c r="F38" s="148"/>
      <c r="G38" s="148"/>
    </row>
    <row r="39" spans="1:7" ht="12.75">
      <c r="A39" s="148"/>
      <c r="B39" s="148"/>
      <c r="C39" s="148"/>
      <c r="D39" s="148"/>
      <c r="E39" s="148"/>
      <c r="F39" s="148"/>
      <c r="G39" s="148"/>
    </row>
    <row r="40" spans="1:7" ht="12.75">
      <c r="A40" s="148"/>
      <c r="B40" s="148"/>
      <c r="C40" s="148"/>
      <c r="D40" s="148"/>
      <c r="E40" s="148"/>
      <c r="F40" s="148"/>
      <c r="G40" s="148"/>
    </row>
    <row r="41" spans="1:7" ht="12.75">
      <c r="A41" s="148"/>
      <c r="B41" s="148"/>
      <c r="C41" s="148"/>
      <c r="D41" s="148"/>
      <c r="E41" s="148"/>
      <c r="F41" s="148"/>
      <c r="G41" s="148"/>
    </row>
    <row r="42" spans="1:3" ht="12.75">
      <c r="A42" s="97"/>
      <c r="B42" s="96"/>
      <c r="C42" s="96"/>
    </row>
    <row r="43" spans="1:8" ht="12.75" customHeight="1">
      <c r="A43" s="152" t="s">
        <v>343</v>
      </c>
      <c r="B43" s="152"/>
      <c r="C43" s="152"/>
      <c r="D43" s="152"/>
      <c r="E43" s="152"/>
      <c r="F43" s="152"/>
      <c r="G43" s="152"/>
      <c r="H43" s="148"/>
    </row>
    <row r="44" spans="1:8" ht="12.75" customHeight="1">
      <c r="A44" s="146"/>
      <c r="B44" s="146"/>
      <c r="C44" s="146"/>
      <c r="D44" s="146"/>
      <c r="E44" s="146"/>
      <c r="F44" s="146"/>
      <c r="G44" s="146"/>
      <c r="H44" s="148"/>
    </row>
    <row r="45" spans="1:8" ht="12.75" customHeight="1">
      <c r="A45" s="148"/>
      <c r="B45" s="148"/>
      <c r="C45" s="148"/>
      <c r="D45" s="148"/>
      <c r="E45" s="148"/>
      <c r="F45" s="148"/>
      <c r="G45" s="148"/>
      <c r="H45" s="148"/>
    </row>
    <row r="46" spans="1:8" ht="12.75" customHeight="1">
      <c r="A46" s="16"/>
      <c r="B46" s="16"/>
      <c r="C46" s="16"/>
      <c r="D46" s="16"/>
      <c r="E46" s="16"/>
      <c r="F46" s="16"/>
      <c r="G46" s="16"/>
      <c r="H46" s="16"/>
    </row>
    <row r="47" spans="1:6" ht="12.75" customHeight="1">
      <c r="A47" s="148" t="s">
        <v>299</v>
      </c>
      <c r="B47" s="148"/>
      <c r="C47" s="148"/>
      <c r="D47" s="148"/>
      <c r="E47" s="148"/>
      <c r="F47" s="148"/>
    </row>
    <row r="48" spans="1:6" ht="12.75">
      <c r="A48" s="148"/>
      <c r="B48" s="148"/>
      <c r="C48" s="148"/>
      <c r="D48" s="148"/>
      <c r="E48" s="148"/>
      <c r="F48" s="148"/>
    </row>
    <row r="49" spans="1:6" ht="12.75">
      <c r="A49" s="148"/>
      <c r="B49" s="148"/>
      <c r="C49" s="148"/>
      <c r="D49" s="148"/>
      <c r="E49" s="148"/>
      <c r="F49" s="148"/>
    </row>
    <row r="50" spans="1:6" ht="12.75">
      <c r="A50" s="148"/>
      <c r="B50" s="148"/>
      <c r="C50" s="148"/>
      <c r="D50" s="148"/>
      <c r="E50" s="148"/>
      <c r="F50" s="148"/>
    </row>
  </sheetData>
  <sheetProtection/>
  <mergeCells count="5">
    <mergeCell ref="A47:F50"/>
    <mergeCell ref="B5:D5"/>
    <mergeCell ref="A38:G41"/>
    <mergeCell ref="A1:G2"/>
    <mergeCell ref="A43:H4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50"/>
  <sheetViews>
    <sheetView zoomScaleSheetLayoutView="100" workbookViewId="0" topLeftCell="A1">
      <selection activeCell="A1" sqref="A1:G2"/>
    </sheetView>
  </sheetViews>
  <sheetFormatPr defaultColWidth="9.140625" defaultRowHeight="12.75"/>
  <cols>
    <col min="1" max="1" width="10.28125" style="0" customWidth="1"/>
    <col min="2" max="3" width="13.7109375" style="10" customWidth="1"/>
    <col min="4" max="4" width="13.7109375" style="0" customWidth="1"/>
  </cols>
  <sheetData>
    <row r="1" spans="1:7" ht="12.75" customHeight="1">
      <c r="A1" s="147" t="s">
        <v>328</v>
      </c>
      <c r="B1" s="148"/>
      <c r="C1" s="148"/>
      <c r="D1" s="148"/>
      <c r="E1" s="148"/>
      <c r="F1" s="148"/>
      <c r="G1" s="154"/>
    </row>
    <row r="2" spans="1:7" ht="12.75" customHeight="1">
      <c r="A2" s="154"/>
      <c r="B2" s="154"/>
      <c r="C2" s="154"/>
      <c r="D2" s="154"/>
      <c r="E2" s="154"/>
      <c r="F2" s="154"/>
      <c r="G2" s="154"/>
    </row>
    <row r="3" ht="12.75">
      <c r="A3" s="1"/>
    </row>
    <row r="4" spans="1:4" ht="12.75">
      <c r="A4" s="114" t="s">
        <v>305</v>
      </c>
      <c r="B4" s="31" t="s">
        <v>20</v>
      </c>
      <c r="C4" s="31" t="s">
        <v>26</v>
      </c>
      <c r="D4" s="29" t="s">
        <v>180</v>
      </c>
    </row>
    <row r="5" spans="1:4" ht="12.75">
      <c r="A5" s="115"/>
      <c r="B5" s="150" t="s">
        <v>334</v>
      </c>
      <c r="C5" s="150"/>
      <c r="D5" s="150"/>
    </row>
    <row r="7" spans="1:4" ht="12.75">
      <c r="A7" s="93">
        <v>1980</v>
      </c>
      <c r="B7" s="116">
        <v>250.831</v>
      </c>
      <c r="C7" s="116">
        <v>415.92</v>
      </c>
      <c r="D7" s="116">
        <v>3741</v>
      </c>
    </row>
    <row r="8" spans="1:4" ht="12.75">
      <c r="A8" s="93">
        <v>1981</v>
      </c>
      <c r="B8" s="116">
        <v>284.661</v>
      </c>
      <c r="C8" s="116">
        <v>472.123</v>
      </c>
      <c r="D8" s="116">
        <v>3820.741</v>
      </c>
    </row>
    <row r="9" spans="1:4" ht="12.75">
      <c r="A9" s="93">
        <v>1982</v>
      </c>
      <c r="B9" s="116">
        <v>324.382</v>
      </c>
      <c r="C9" s="116">
        <v>509.671</v>
      </c>
      <c r="D9" s="116">
        <v>3983.779</v>
      </c>
    </row>
    <row r="10" spans="1:4" ht="12.75">
      <c r="A10" s="93">
        <v>1983</v>
      </c>
      <c r="B10" s="116">
        <v>369.05</v>
      </c>
      <c r="C10" s="116">
        <v>551.058</v>
      </c>
      <c r="D10" s="116">
        <v>3909.594</v>
      </c>
    </row>
    <row r="11" spans="1:4" ht="12.75">
      <c r="A11" s="93">
        <v>1984</v>
      </c>
      <c r="B11" s="116">
        <v>435.415</v>
      </c>
      <c r="C11" s="116">
        <v>585.173</v>
      </c>
      <c r="D11" s="116">
        <v>4175.14</v>
      </c>
    </row>
    <row r="12" spans="1:4" ht="12.75">
      <c r="A12" s="93">
        <v>1985</v>
      </c>
      <c r="B12" s="116">
        <v>501.969</v>
      </c>
      <c r="C12" s="116">
        <v>618.585</v>
      </c>
      <c r="D12" s="116">
        <v>4539.581</v>
      </c>
    </row>
    <row r="13" spans="1:4" ht="12.75">
      <c r="A13" s="93">
        <v>1986</v>
      </c>
      <c r="B13" s="116">
        <v>549.616</v>
      </c>
      <c r="C13" s="116">
        <v>648.794</v>
      </c>
      <c r="D13" s="116">
        <v>4886.559</v>
      </c>
    </row>
    <row r="14" spans="1:4" ht="12.75">
      <c r="A14" s="93">
        <v>1987</v>
      </c>
      <c r="B14" s="116">
        <v>620.822</v>
      </c>
      <c r="C14" s="116">
        <v>680.5</v>
      </c>
      <c r="D14" s="116">
        <v>5105.275</v>
      </c>
    </row>
    <row r="15" spans="1:4" ht="12.75">
      <c r="A15" s="93">
        <v>1988</v>
      </c>
      <c r="B15" s="116">
        <v>703.599</v>
      </c>
      <c r="C15" s="116">
        <v>745.896</v>
      </c>
      <c r="D15" s="116">
        <v>5192.418</v>
      </c>
    </row>
    <row r="16" spans="1:4" ht="12.75">
      <c r="A16" s="93">
        <v>1989</v>
      </c>
      <c r="B16" s="116">
        <v>748.787</v>
      </c>
      <c r="C16" s="116">
        <v>809.476</v>
      </c>
      <c r="D16" s="116">
        <v>5457.256</v>
      </c>
    </row>
    <row r="17" spans="1:4" ht="12.75">
      <c r="A17" s="93">
        <v>1990</v>
      </c>
      <c r="B17" s="116">
        <v>795.691</v>
      </c>
      <c r="C17" s="116">
        <v>869.648</v>
      </c>
      <c r="D17" s="116">
        <v>5335.415</v>
      </c>
    </row>
    <row r="18" spans="1:4" ht="12.75">
      <c r="A18" s="93">
        <v>1991</v>
      </c>
      <c r="B18" s="116">
        <v>888.2</v>
      </c>
      <c r="C18" s="116">
        <v>900.851</v>
      </c>
      <c r="D18" s="116">
        <v>5487.887</v>
      </c>
    </row>
    <row r="19" spans="1:4" ht="12.75">
      <c r="A19" s="93">
        <v>1992</v>
      </c>
      <c r="B19" s="116">
        <v>1026.379</v>
      </c>
      <c r="C19" s="116">
        <v>943.144</v>
      </c>
      <c r="D19" s="116">
        <v>5496.995</v>
      </c>
    </row>
    <row r="20" spans="1:4" ht="12.75">
      <c r="A20" s="93">
        <v>1993</v>
      </c>
      <c r="B20" s="116">
        <v>1182.375</v>
      </c>
      <c r="C20" s="116">
        <v>991.416</v>
      </c>
      <c r="D20" s="116">
        <v>5801.856</v>
      </c>
    </row>
    <row r="21" spans="1:4" ht="12.75">
      <c r="A21" s="93">
        <v>1994</v>
      </c>
      <c r="B21" s="116">
        <v>1350.24</v>
      </c>
      <c r="C21" s="116">
        <v>1054.05</v>
      </c>
      <c r="D21" s="116">
        <v>6172.767</v>
      </c>
    </row>
    <row r="22" spans="1:4" ht="12.75">
      <c r="A22" s="93">
        <v>1995</v>
      </c>
      <c r="B22" s="116">
        <v>1512.566</v>
      </c>
      <c r="C22" s="116">
        <v>1133.069</v>
      </c>
      <c r="D22" s="116">
        <v>6466.263</v>
      </c>
    </row>
    <row r="23" spans="1:4" ht="12.75">
      <c r="A23" s="93">
        <v>1996</v>
      </c>
      <c r="B23" s="116">
        <v>1677.938</v>
      </c>
      <c r="C23" s="116">
        <v>1218.842</v>
      </c>
      <c r="D23" s="116">
        <v>6628.93</v>
      </c>
    </row>
    <row r="24" spans="1:4" ht="12.75">
      <c r="A24" s="93">
        <v>1997</v>
      </c>
      <c r="B24" s="116">
        <v>1847.69</v>
      </c>
      <c r="C24" s="116">
        <v>1343.647</v>
      </c>
      <c r="D24" s="116">
        <v>6869.03</v>
      </c>
    </row>
    <row r="25" spans="1:4" ht="12.75">
      <c r="A25" s="93">
        <v>1998</v>
      </c>
      <c r="B25" s="116">
        <v>1996</v>
      </c>
      <c r="C25" s="116">
        <v>1405.327</v>
      </c>
      <c r="D25" s="116">
        <v>6845.764</v>
      </c>
    </row>
    <row r="26" spans="1:4" ht="12.75">
      <c r="A26" s="93">
        <v>1999</v>
      </c>
      <c r="B26" s="116">
        <v>2161.524</v>
      </c>
      <c r="C26" s="116">
        <v>1447.085</v>
      </c>
      <c r="D26" s="116">
        <v>6860.842</v>
      </c>
    </row>
    <row r="27" spans="1:4" ht="12.75">
      <c r="A27" s="93">
        <v>2000</v>
      </c>
      <c r="B27" s="116">
        <v>2375.731</v>
      </c>
      <c r="C27" s="116">
        <v>1517.704</v>
      </c>
      <c r="D27" s="116">
        <v>7203.514</v>
      </c>
    </row>
    <row r="28" spans="1:4" ht="12.75">
      <c r="A28" s="93">
        <v>2001</v>
      </c>
      <c r="B28" s="116">
        <v>2612.627</v>
      </c>
      <c r="C28" s="116">
        <v>1585.251</v>
      </c>
      <c r="D28" s="116">
        <v>7353.813</v>
      </c>
    </row>
    <row r="29" spans="1:4" ht="12.75">
      <c r="A29" s="93">
        <v>2002</v>
      </c>
      <c r="B29" s="116">
        <v>2877.927</v>
      </c>
      <c r="C29" s="116">
        <v>1656.63</v>
      </c>
      <c r="D29" s="116">
        <v>7559.797</v>
      </c>
    </row>
    <row r="30" spans="1:4" ht="12.75">
      <c r="A30" s="93">
        <v>2003</v>
      </c>
      <c r="B30" s="116">
        <v>3217.456</v>
      </c>
      <c r="C30" s="116">
        <v>1779.113</v>
      </c>
      <c r="D30" s="116">
        <v>7697.896</v>
      </c>
    </row>
    <row r="31" spans="1:4" ht="12.75">
      <c r="A31" s="93">
        <v>2004</v>
      </c>
      <c r="B31" s="116">
        <v>3614.104</v>
      </c>
      <c r="C31" s="116">
        <v>1941.621</v>
      </c>
      <c r="D31" s="116">
        <v>8231.328</v>
      </c>
    </row>
    <row r="32" spans="1:4" ht="12.75">
      <c r="A32" s="93">
        <v>2005</v>
      </c>
      <c r="B32" s="116">
        <v>4102.495</v>
      </c>
      <c r="C32" s="116">
        <v>2153.128</v>
      </c>
      <c r="D32" s="116">
        <v>8603.361</v>
      </c>
    </row>
    <row r="33" spans="1:4" ht="12.75">
      <c r="A33" s="97">
        <v>2006</v>
      </c>
      <c r="B33" s="116">
        <v>4748.661</v>
      </c>
      <c r="C33" s="116">
        <v>2401.605</v>
      </c>
      <c r="D33" s="116">
        <v>9166.298</v>
      </c>
    </row>
    <row r="34" spans="1:4" ht="12.75">
      <c r="A34" s="97">
        <v>2007</v>
      </c>
      <c r="B34" s="116">
        <v>5553.39</v>
      </c>
      <c r="C34" s="116">
        <v>2676.584</v>
      </c>
      <c r="D34" s="116">
        <v>9900.056</v>
      </c>
    </row>
    <row r="35" spans="1:4" ht="12.75">
      <c r="A35" s="97">
        <v>2008</v>
      </c>
      <c r="B35" s="116">
        <v>6187.707</v>
      </c>
      <c r="C35" s="116">
        <v>2867.872</v>
      </c>
      <c r="D35" s="116">
        <v>10525.522</v>
      </c>
    </row>
    <row r="36" spans="1:4" ht="12.75">
      <c r="A36" s="99">
        <v>2009</v>
      </c>
      <c r="B36" s="117">
        <v>6778.091</v>
      </c>
      <c r="C36" s="117">
        <v>3015.129</v>
      </c>
      <c r="D36" s="117">
        <v>10498.881</v>
      </c>
    </row>
    <row r="37" spans="1:4" ht="12.75">
      <c r="A37" s="97"/>
      <c r="B37" s="118"/>
      <c r="C37" s="118"/>
      <c r="D37" s="118"/>
    </row>
    <row r="38" spans="1:7" ht="12.75" customHeight="1">
      <c r="A38" s="153" t="s">
        <v>347</v>
      </c>
      <c r="B38" s="148"/>
      <c r="C38" s="148"/>
      <c r="D38" s="148"/>
      <c r="E38" s="148"/>
      <c r="F38" s="148"/>
      <c r="G38" s="148"/>
    </row>
    <row r="39" spans="1:7" ht="12.75">
      <c r="A39" s="148"/>
      <c r="B39" s="148"/>
      <c r="C39" s="148"/>
      <c r="D39" s="148"/>
      <c r="E39" s="148"/>
      <c r="F39" s="148"/>
      <c r="G39" s="148"/>
    </row>
    <row r="40" spans="1:7" ht="12.75">
      <c r="A40" s="148"/>
      <c r="B40" s="148"/>
      <c r="C40" s="148"/>
      <c r="D40" s="148"/>
      <c r="E40" s="148"/>
      <c r="F40" s="148"/>
      <c r="G40" s="148"/>
    </row>
    <row r="41" spans="1:7" ht="12.75" customHeight="1">
      <c r="A41" s="148"/>
      <c r="B41" s="148"/>
      <c r="C41" s="148"/>
      <c r="D41" s="148"/>
      <c r="E41" s="148"/>
      <c r="F41" s="148"/>
      <c r="G41" s="148"/>
    </row>
    <row r="42" spans="1:3" ht="12.75">
      <c r="A42" s="97"/>
      <c r="B42" s="96"/>
      <c r="C42" s="96"/>
    </row>
    <row r="43" spans="1:8" ht="12.75" customHeight="1">
      <c r="A43" s="152" t="s">
        <v>343</v>
      </c>
      <c r="B43" s="152"/>
      <c r="C43" s="152"/>
      <c r="D43" s="152"/>
      <c r="E43" s="152"/>
      <c r="F43" s="152"/>
      <c r="G43" s="152"/>
      <c r="H43" s="148"/>
    </row>
    <row r="44" spans="1:8" ht="12.75">
      <c r="A44" s="146"/>
      <c r="B44" s="146"/>
      <c r="C44" s="146"/>
      <c r="D44" s="146"/>
      <c r="E44" s="146"/>
      <c r="F44" s="146"/>
      <c r="G44" s="146"/>
      <c r="H44" s="148"/>
    </row>
    <row r="45" spans="1:8" ht="12.75">
      <c r="A45" s="148"/>
      <c r="B45" s="148"/>
      <c r="C45" s="148"/>
      <c r="D45" s="148"/>
      <c r="E45" s="148"/>
      <c r="F45" s="148"/>
      <c r="G45" s="148"/>
      <c r="H45" s="148"/>
    </row>
    <row r="46" spans="1:8" ht="12.75">
      <c r="A46" s="8"/>
      <c r="B46" s="8"/>
      <c r="C46" s="8"/>
      <c r="D46" s="8"/>
      <c r="E46" s="8"/>
      <c r="F46" s="8"/>
      <c r="G46" s="8"/>
      <c r="H46" s="8"/>
    </row>
    <row r="47" spans="1:6" ht="12.75" customHeight="1">
      <c r="A47" s="148" t="s">
        <v>299</v>
      </c>
      <c r="B47" s="148"/>
      <c r="C47" s="148"/>
      <c r="D47" s="148"/>
      <c r="E47" s="148"/>
      <c r="F47" s="148"/>
    </row>
    <row r="48" spans="1:6" ht="12.75">
      <c r="A48" s="148"/>
      <c r="B48" s="148"/>
      <c r="C48" s="148"/>
      <c r="D48" s="148"/>
      <c r="E48" s="148"/>
      <c r="F48" s="148"/>
    </row>
    <row r="49" spans="1:6" ht="12.75">
      <c r="A49" s="148"/>
      <c r="B49" s="148"/>
      <c r="C49" s="148"/>
      <c r="D49" s="148"/>
      <c r="E49" s="148"/>
      <c r="F49" s="148"/>
    </row>
    <row r="50" spans="1:6" ht="12.75">
      <c r="A50" s="148"/>
      <c r="B50" s="148"/>
      <c r="C50" s="148"/>
      <c r="D50" s="148"/>
      <c r="E50" s="148"/>
      <c r="F50" s="148"/>
    </row>
  </sheetData>
  <mergeCells count="5">
    <mergeCell ref="A47:F50"/>
    <mergeCell ref="B5:D5"/>
    <mergeCell ref="A38:G41"/>
    <mergeCell ref="A1:G2"/>
    <mergeCell ref="A43:H45"/>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29"/>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47" t="s">
        <v>315</v>
      </c>
      <c r="B1" s="148"/>
      <c r="C1" s="148"/>
      <c r="D1" s="148"/>
      <c r="E1" s="148"/>
      <c r="F1" s="148"/>
      <c r="G1" s="148"/>
      <c r="H1" s="148"/>
      <c r="I1" s="16"/>
      <c r="J1" s="16"/>
    </row>
    <row r="3" spans="1:4" ht="12.75">
      <c r="A3" s="99" t="s">
        <v>305</v>
      </c>
      <c r="B3" s="29" t="s">
        <v>316</v>
      </c>
      <c r="C3" s="29" t="s">
        <v>317</v>
      </c>
      <c r="D3" s="29" t="s">
        <v>318</v>
      </c>
    </row>
    <row r="4" spans="1:4" ht="12.75">
      <c r="A4" s="93"/>
      <c r="B4" s="156" t="s">
        <v>319</v>
      </c>
      <c r="C4" s="156"/>
      <c r="D4" s="156"/>
    </row>
    <row r="5" ht="12.75">
      <c r="A5" s="93"/>
    </row>
    <row r="6" spans="1:4" ht="12.75">
      <c r="A6" s="93">
        <v>1998</v>
      </c>
      <c r="B6" s="64">
        <v>22.9345699116013</v>
      </c>
      <c r="C6" s="64">
        <v>0.7261077205178028</v>
      </c>
      <c r="D6" s="64">
        <v>1.0567475847724348</v>
      </c>
    </row>
    <row r="7" spans="1:4" ht="12.75">
      <c r="A7" s="93">
        <v>1999</v>
      </c>
      <c r="B7" s="64">
        <v>20.441778402830593</v>
      </c>
      <c r="C7" s="64">
        <v>0.6888337184105162</v>
      </c>
      <c r="D7" s="64">
        <v>0.977761194743816</v>
      </c>
    </row>
    <row r="8" spans="1:4" ht="12.75">
      <c r="A8" s="93">
        <v>2000</v>
      </c>
      <c r="B8" s="64">
        <v>19.78854586697021</v>
      </c>
      <c r="C8" s="64">
        <v>0.6372288263358515</v>
      </c>
      <c r="D8" s="64">
        <v>0.9409598672623691</v>
      </c>
    </row>
    <row r="9" spans="1:4" ht="12.75">
      <c r="A9" s="93">
        <v>2001</v>
      </c>
      <c r="B9" s="64">
        <v>17.840581238457567</v>
      </c>
      <c r="C9" s="64">
        <v>0.6052764641146903</v>
      </c>
      <c r="D9" s="64">
        <v>0.9746343600184948</v>
      </c>
    </row>
    <row r="10" spans="1:4" ht="12.75">
      <c r="A10" s="93">
        <v>2002</v>
      </c>
      <c r="B10" s="64">
        <v>18.14911941303756</v>
      </c>
      <c r="C10" s="64">
        <v>0.7684536348394307</v>
      </c>
      <c r="D10" s="64">
        <v>1.3168202379758203</v>
      </c>
    </row>
    <row r="11" spans="1:4" ht="12.75">
      <c r="A11" s="93">
        <v>2003</v>
      </c>
      <c r="B11" s="64">
        <v>17.826260461466124</v>
      </c>
      <c r="C11" s="64">
        <v>0.621602003532638</v>
      </c>
      <c r="D11" s="64">
        <v>1.5112087335526134</v>
      </c>
    </row>
    <row r="12" spans="1:4" ht="12.75">
      <c r="A12" s="93">
        <v>2004</v>
      </c>
      <c r="B12" s="64">
        <v>19.937187275343465</v>
      </c>
      <c r="C12" s="64">
        <v>0.7861529304322571</v>
      </c>
      <c r="D12" s="64">
        <v>1.8775350643642694</v>
      </c>
    </row>
    <row r="13" spans="1:4" ht="12.75">
      <c r="A13" s="93">
        <v>2005</v>
      </c>
      <c r="B13" s="64">
        <v>19.756797210941237</v>
      </c>
      <c r="C13" s="64">
        <v>0.757360845676063</v>
      </c>
      <c r="D13" s="64">
        <v>1.4913924390826565</v>
      </c>
    </row>
    <row r="14" spans="1:4" ht="12.75">
      <c r="A14" s="93">
        <v>2006</v>
      </c>
      <c r="B14" s="64">
        <v>17.60770139799558</v>
      </c>
      <c r="C14" s="64">
        <v>0.8758986368588919</v>
      </c>
      <c r="D14" s="64">
        <v>1.5898392013429055</v>
      </c>
    </row>
    <row r="15" spans="1:4" ht="12.75">
      <c r="A15" s="93">
        <v>2007</v>
      </c>
      <c r="B15" s="64">
        <v>15.619165996590064</v>
      </c>
      <c r="C15" s="64">
        <v>0.8595444371873949</v>
      </c>
      <c r="D15" s="64">
        <v>1.6386188123422327</v>
      </c>
    </row>
    <row r="16" spans="1:4" ht="12.75">
      <c r="A16" s="93">
        <v>2008</v>
      </c>
      <c r="B16" s="64">
        <v>13.137576833627406</v>
      </c>
      <c r="C16" s="64">
        <v>0.6832369404145687</v>
      </c>
      <c r="D16" s="64">
        <v>1.846587570866191</v>
      </c>
    </row>
    <row r="17" spans="1:4" ht="12.75">
      <c r="A17" s="99">
        <v>2009</v>
      </c>
      <c r="B17" s="65">
        <v>12.923555807594061</v>
      </c>
      <c r="C17" s="65">
        <v>0.7788515706763899</v>
      </c>
      <c r="D17" s="65">
        <v>1.8840478029959278</v>
      </c>
    </row>
    <row r="18" spans="1:4" ht="12.75">
      <c r="A18" s="97"/>
      <c r="B18" s="71"/>
      <c r="C18" s="71"/>
      <c r="D18" s="71"/>
    </row>
    <row r="19" spans="1:9" ht="12.75" customHeight="1">
      <c r="A19" s="148" t="s">
        <v>320</v>
      </c>
      <c r="B19" s="148"/>
      <c r="C19" s="148"/>
      <c r="D19" s="148"/>
      <c r="E19" s="148"/>
      <c r="F19" s="148"/>
      <c r="G19" s="148"/>
      <c r="H19" s="148"/>
      <c r="I19" s="148"/>
    </row>
    <row r="20" spans="1:9" ht="12.75">
      <c r="A20" s="148"/>
      <c r="B20" s="148"/>
      <c r="C20" s="148"/>
      <c r="D20" s="148"/>
      <c r="E20" s="148"/>
      <c r="F20" s="148"/>
      <c r="G20" s="148"/>
      <c r="H20" s="148"/>
      <c r="I20" s="148"/>
    </row>
    <row r="22" spans="1:8" ht="12.75" customHeight="1">
      <c r="A22" s="148" t="s">
        <v>323</v>
      </c>
      <c r="B22" s="148"/>
      <c r="C22" s="148"/>
      <c r="D22" s="148"/>
      <c r="E22" s="148"/>
      <c r="F22" s="148"/>
      <c r="G22" s="148"/>
      <c r="H22" s="148"/>
    </row>
    <row r="23" spans="1:8" ht="12.75">
      <c r="A23" s="148"/>
      <c r="B23" s="148"/>
      <c r="C23" s="148"/>
      <c r="D23" s="148"/>
      <c r="E23" s="148"/>
      <c r="F23" s="148"/>
      <c r="G23" s="148"/>
      <c r="H23" s="148"/>
    </row>
    <row r="24" spans="1:8" ht="12.75">
      <c r="A24" s="148"/>
      <c r="B24" s="148"/>
      <c r="C24" s="148"/>
      <c r="D24" s="148"/>
      <c r="E24" s="148"/>
      <c r="F24" s="148"/>
      <c r="G24" s="148"/>
      <c r="H24" s="148"/>
    </row>
    <row r="26" spans="1:8" ht="12.75" customHeight="1">
      <c r="A26" s="148" t="s">
        <v>299</v>
      </c>
      <c r="B26" s="155"/>
      <c r="C26" s="155"/>
      <c r="D26" s="155"/>
      <c r="E26" s="155"/>
      <c r="F26" s="155"/>
      <c r="G26" s="155"/>
      <c r="H26" s="155"/>
    </row>
    <row r="27" spans="1:8" ht="12.75">
      <c r="A27" s="155"/>
      <c r="B27" s="155"/>
      <c r="C27" s="155"/>
      <c r="D27" s="155"/>
      <c r="E27" s="155"/>
      <c r="F27" s="155"/>
      <c r="G27" s="155"/>
      <c r="H27" s="155"/>
    </row>
    <row r="28" spans="1:8" ht="12.75">
      <c r="A28" s="155"/>
      <c r="B28" s="155"/>
      <c r="C28" s="155"/>
      <c r="D28" s="155"/>
      <c r="E28" s="155"/>
      <c r="F28" s="155"/>
      <c r="G28" s="155"/>
      <c r="H28" s="155"/>
    </row>
    <row r="29" spans="1:8" ht="12.75">
      <c r="A29" s="155"/>
      <c r="B29" s="155"/>
      <c r="C29" s="155"/>
      <c r="D29" s="155"/>
      <c r="E29" s="155"/>
      <c r="F29" s="155"/>
      <c r="G29" s="155"/>
      <c r="H29" s="155"/>
    </row>
  </sheetData>
  <mergeCells count="5">
    <mergeCell ref="A1:H1"/>
    <mergeCell ref="A26:H29"/>
    <mergeCell ref="B4:D4"/>
    <mergeCell ref="A22:H24"/>
    <mergeCell ref="A19:I20"/>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J38"/>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47" t="s">
        <v>321</v>
      </c>
      <c r="B1" s="148"/>
      <c r="C1" s="148"/>
      <c r="D1" s="148"/>
      <c r="E1" s="148"/>
      <c r="F1" s="148"/>
      <c r="G1" s="148"/>
      <c r="H1" s="148"/>
      <c r="I1" s="16"/>
      <c r="J1" s="16"/>
    </row>
    <row r="3" spans="1:4" ht="12.75">
      <c r="A3" s="99" t="s">
        <v>305</v>
      </c>
      <c r="B3" s="29" t="s">
        <v>316</v>
      </c>
      <c r="C3" s="29" t="s">
        <v>317</v>
      </c>
      <c r="D3" s="29" t="s">
        <v>318</v>
      </c>
    </row>
    <row r="4" spans="1:4" ht="12.75">
      <c r="A4" s="93"/>
      <c r="B4" s="156" t="s">
        <v>319</v>
      </c>
      <c r="C4" s="156"/>
      <c r="D4" s="156"/>
    </row>
    <row r="5" ht="12.75">
      <c r="A5" s="93"/>
    </row>
    <row r="6" spans="1:4" ht="12.75">
      <c r="A6" s="93">
        <v>1990</v>
      </c>
      <c r="B6" s="64">
        <v>31.724471688982092</v>
      </c>
      <c r="C6" s="64">
        <v>7.106522557401732</v>
      </c>
      <c r="D6" s="64">
        <v>2.443404850244663</v>
      </c>
    </row>
    <row r="7" spans="1:4" ht="12.75">
      <c r="A7" s="93">
        <v>1991</v>
      </c>
      <c r="B7" s="64">
        <v>30.289894868978507</v>
      </c>
      <c r="C7" s="64">
        <v>7.725953240232231</v>
      </c>
      <c r="D7" s="64">
        <v>2.4242899733249645</v>
      </c>
    </row>
    <row r="8" spans="1:4" ht="12.75">
      <c r="A8" s="93">
        <v>1992</v>
      </c>
      <c r="B8" s="64">
        <v>29.93204834361527</v>
      </c>
      <c r="C8" s="64">
        <v>9.98071505740047</v>
      </c>
      <c r="D8" s="64">
        <v>2.5575266808695387</v>
      </c>
    </row>
    <row r="9" spans="1:4" ht="12.75">
      <c r="A9" s="93">
        <v>1993</v>
      </c>
      <c r="B9" s="64">
        <v>28.19886619980776</v>
      </c>
      <c r="C9" s="64">
        <v>10.714215657427568</v>
      </c>
      <c r="D9" s="64">
        <v>2.9296376939524116</v>
      </c>
    </row>
    <row r="10" spans="1:4" ht="12.75">
      <c r="A10" s="93">
        <v>1994</v>
      </c>
      <c r="B10" s="64">
        <v>26.916394063231053</v>
      </c>
      <c r="C10" s="64">
        <v>11.37751288597249</v>
      </c>
      <c r="D10" s="64">
        <v>2.871315000145604</v>
      </c>
    </row>
    <row r="11" spans="1:4" ht="12.75">
      <c r="A11" s="93">
        <v>1995</v>
      </c>
      <c r="B11" s="64">
        <v>25.276944271452567</v>
      </c>
      <c r="C11" s="64">
        <v>11.843024023854008</v>
      </c>
      <c r="D11" s="64">
        <v>2.9430636547207913</v>
      </c>
    </row>
    <row r="12" spans="1:4" ht="12.75">
      <c r="A12" s="93">
        <v>1996</v>
      </c>
      <c r="B12" s="64">
        <v>24.242649656891007</v>
      </c>
      <c r="C12" s="64">
        <v>11.829356740371562</v>
      </c>
      <c r="D12" s="64">
        <v>2.73929295371283</v>
      </c>
    </row>
    <row r="13" spans="1:4" ht="12.75">
      <c r="A13" s="93">
        <v>1997</v>
      </c>
      <c r="B13" s="64">
        <v>24.147238374726015</v>
      </c>
      <c r="C13" s="64">
        <v>12.216727351774361</v>
      </c>
      <c r="D13" s="64">
        <v>2.6991286705432675</v>
      </c>
    </row>
    <row r="14" spans="1:4" ht="12.75">
      <c r="A14" s="93">
        <v>1998</v>
      </c>
      <c r="B14" s="64">
        <v>23.640594745350228</v>
      </c>
      <c r="C14" s="64">
        <v>12.66054393974384</v>
      </c>
      <c r="D14" s="64">
        <v>2.771214893503633</v>
      </c>
    </row>
    <row r="15" spans="1:4" ht="12.75">
      <c r="A15" s="93">
        <v>1999</v>
      </c>
      <c r="B15" s="64">
        <v>23.23972602739726</v>
      </c>
      <c r="C15" s="64">
        <v>13.07876712328767</v>
      </c>
      <c r="D15" s="64">
        <v>2.7559931506849313</v>
      </c>
    </row>
    <row r="16" spans="1:4" ht="12.75">
      <c r="A16" s="93">
        <v>2000</v>
      </c>
      <c r="B16" s="64">
        <v>23.351942705689957</v>
      </c>
      <c r="C16" s="64">
        <v>13.484947354005042</v>
      </c>
      <c r="D16" s="64">
        <v>2.6995673925127486</v>
      </c>
    </row>
    <row r="17" spans="1:4" ht="12.75">
      <c r="A17" s="93">
        <v>2001</v>
      </c>
      <c r="B17" s="64">
        <v>24.86673926518584</v>
      </c>
      <c r="C17" s="64">
        <v>16.66111833424283</v>
      </c>
      <c r="D17" s="64">
        <v>3.8368129303819964</v>
      </c>
    </row>
    <row r="18" spans="1:4" ht="12.75">
      <c r="A18" s="93">
        <v>2002</v>
      </c>
      <c r="B18" s="64">
        <v>26.46722196826569</v>
      </c>
      <c r="C18" s="64">
        <v>17.743927749242072</v>
      </c>
      <c r="D18" s="64">
        <v>4.113041931350671</v>
      </c>
    </row>
    <row r="19" spans="1:4" ht="12.75">
      <c r="A19" s="93">
        <v>2003</v>
      </c>
      <c r="B19" s="64">
        <v>28.085848814313845</v>
      </c>
      <c r="C19" s="64">
        <v>18.3691875695574</v>
      </c>
      <c r="D19" s="64">
        <v>4.221585823131582</v>
      </c>
    </row>
    <row r="20" spans="1:4" ht="12.75">
      <c r="A20" s="93">
        <v>2004</v>
      </c>
      <c r="B20" s="64">
        <v>29.334869492619266</v>
      </c>
      <c r="C20" s="64">
        <v>18.176943013142935</v>
      </c>
      <c r="D20" s="64">
        <v>4.367229355965539</v>
      </c>
    </row>
    <row r="21" spans="1:4" ht="12.75">
      <c r="A21" s="93">
        <v>2005</v>
      </c>
      <c r="B21" s="64">
        <v>28.715803993410304</v>
      </c>
      <c r="C21" s="64">
        <v>17.24877377624358</v>
      </c>
      <c r="D21" s="64">
        <v>4.127599684881372</v>
      </c>
    </row>
    <row r="22" spans="1:4" ht="12.75">
      <c r="A22" s="93">
        <v>2006</v>
      </c>
      <c r="B22" s="64">
        <v>29.934142046723494</v>
      </c>
      <c r="C22" s="64">
        <v>16.807344674611418</v>
      </c>
      <c r="D22" s="64">
        <v>4.134797238914926</v>
      </c>
    </row>
    <row r="23" spans="1:4" ht="12.75">
      <c r="A23" s="93">
        <v>2007</v>
      </c>
      <c r="B23" s="64">
        <v>29.56542850725676</v>
      </c>
      <c r="C23" s="64">
        <v>16.38111637557621</v>
      </c>
      <c r="D23" s="64">
        <v>3.8397175370859586</v>
      </c>
    </row>
    <row r="24" spans="1:4" ht="12.75">
      <c r="A24" s="99">
        <v>2008</v>
      </c>
      <c r="B24" s="65">
        <v>29.911223806029664</v>
      </c>
      <c r="C24" s="65">
        <v>15.773183144197874</v>
      </c>
      <c r="D24" s="65">
        <v>3.8165702054125403</v>
      </c>
    </row>
    <row r="25" spans="1:4" ht="12.75">
      <c r="A25" s="97"/>
      <c r="B25" s="71"/>
      <c r="C25" s="71"/>
      <c r="D25" s="71"/>
    </row>
    <row r="26" spans="1:9" ht="12.75" customHeight="1">
      <c r="A26" s="148" t="s">
        <v>322</v>
      </c>
      <c r="B26" s="148"/>
      <c r="C26" s="148"/>
      <c r="D26" s="148"/>
      <c r="E26" s="148"/>
      <c r="F26" s="148"/>
      <c r="G26" s="148"/>
      <c r="H26" s="148"/>
      <c r="I26" s="148"/>
    </row>
    <row r="27" spans="1:9" ht="12.75">
      <c r="A27" s="148"/>
      <c r="B27" s="148"/>
      <c r="C27" s="148"/>
      <c r="D27" s="148"/>
      <c r="E27" s="148"/>
      <c r="F27" s="148"/>
      <c r="G27" s="148"/>
      <c r="H27" s="148"/>
      <c r="I27" s="148"/>
    </row>
    <row r="28" spans="1:9" ht="12.75">
      <c r="A28" s="148"/>
      <c r="B28" s="148"/>
      <c r="C28" s="148"/>
      <c r="D28" s="148"/>
      <c r="E28" s="148"/>
      <c r="F28" s="148"/>
      <c r="G28" s="148"/>
      <c r="H28" s="148"/>
      <c r="I28" s="148"/>
    </row>
    <row r="29" spans="1:9" ht="12.75">
      <c r="A29" s="148"/>
      <c r="B29" s="148"/>
      <c r="C29" s="148"/>
      <c r="D29" s="148"/>
      <c r="E29" s="148"/>
      <c r="F29" s="148"/>
      <c r="G29" s="148"/>
      <c r="H29" s="148"/>
      <c r="I29" s="148"/>
    </row>
    <row r="31" spans="1:8" ht="12.75" customHeight="1">
      <c r="A31" s="148" t="s">
        <v>323</v>
      </c>
      <c r="B31" s="148"/>
      <c r="C31" s="148"/>
      <c r="D31" s="148"/>
      <c r="E31" s="148"/>
      <c r="F31" s="148"/>
      <c r="G31" s="148"/>
      <c r="H31" s="148"/>
    </row>
    <row r="32" spans="1:8" ht="12.75">
      <c r="A32" s="148"/>
      <c r="B32" s="148"/>
      <c r="C32" s="148"/>
      <c r="D32" s="148"/>
      <c r="E32" s="148"/>
      <c r="F32" s="148"/>
      <c r="G32" s="148"/>
      <c r="H32" s="148"/>
    </row>
    <row r="33" spans="1:8" ht="12.75">
      <c r="A33" s="148"/>
      <c r="B33" s="148"/>
      <c r="C33" s="148"/>
      <c r="D33" s="148"/>
      <c r="E33" s="148"/>
      <c r="F33" s="148"/>
      <c r="G33" s="148"/>
      <c r="H33" s="148"/>
    </row>
    <row r="35" spans="1:8" ht="12.75" customHeight="1">
      <c r="A35" s="148" t="s">
        <v>299</v>
      </c>
      <c r="B35" s="155"/>
      <c r="C35" s="155"/>
      <c r="D35" s="155"/>
      <c r="E35" s="155"/>
      <c r="F35" s="155"/>
      <c r="G35" s="155"/>
      <c r="H35" s="155"/>
    </row>
    <row r="36" spans="1:8" ht="12.75">
      <c r="A36" s="155"/>
      <c r="B36" s="155"/>
      <c r="C36" s="155"/>
      <c r="D36" s="155"/>
      <c r="E36" s="155"/>
      <c r="F36" s="155"/>
      <c r="G36" s="155"/>
      <c r="H36" s="155"/>
    </row>
    <row r="37" spans="1:8" ht="12.75">
      <c r="A37" s="155"/>
      <c r="B37" s="155"/>
      <c r="C37" s="155"/>
      <c r="D37" s="155"/>
      <c r="E37" s="155"/>
      <c r="F37" s="155"/>
      <c r="G37" s="155"/>
      <c r="H37" s="155"/>
    </row>
    <row r="38" spans="1:8" ht="12.75">
      <c r="A38" s="155"/>
      <c r="B38" s="155"/>
      <c r="C38" s="155"/>
      <c r="D38" s="155"/>
      <c r="E38" s="155"/>
      <c r="F38" s="155"/>
      <c r="G38" s="155"/>
      <c r="H38" s="155"/>
    </row>
  </sheetData>
  <mergeCells count="5">
    <mergeCell ref="A35:H38"/>
    <mergeCell ref="A1:H1"/>
    <mergeCell ref="B4:D4"/>
    <mergeCell ref="A31:H33"/>
    <mergeCell ref="A26:I2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Janet Larsen</cp:lastModifiedBy>
  <cp:lastPrinted>2011-02-23T15:29:43Z</cp:lastPrinted>
  <dcterms:created xsi:type="dcterms:W3CDTF">2009-08-06T13:19:51Z</dcterms:created>
  <dcterms:modified xsi:type="dcterms:W3CDTF">2011-02-23T15:30:56Z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